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บุคคลกร\แผนอัตรากำลังนาหนองทุ่ม\แผนอัตรากำลัง 3 ปี 2567-2569\"/>
    </mc:Choice>
  </mc:AlternateContent>
  <bookViews>
    <workbookView xWindow="-120" yWindow="-120" windowWidth="21840" windowHeight="13290"/>
  </bookViews>
  <sheets>
    <sheet name="แผนปรับโครงสร้าง67-69" sheetId="6" r:id="rId1"/>
    <sheet name="แผน 64-66(1-2)" sheetId="1" r:id="rId2"/>
  </sheets>
  <definedNames>
    <definedName name="_xlnm.Print_Area" localSheetId="1">'แผน 64-66(1-2)'!$A$1:$W$268</definedName>
    <definedName name="_xlnm.Print_Area" localSheetId="0">'แผนปรับโครงสร้าง67-69'!$A$1:$W$149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4" i="6" l="1"/>
  <c r="V48" i="6"/>
  <c r="V84" i="6"/>
  <c r="V109" i="6"/>
  <c r="U123" i="6"/>
  <c r="I117" i="6" l="1"/>
  <c r="J117" i="6"/>
  <c r="H117" i="6"/>
  <c r="E117" i="6"/>
  <c r="D117" i="6"/>
  <c r="Q55" i="6" l="1"/>
  <c r="R55" i="6" s="1"/>
  <c r="S55" i="6" s="1"/>
  <c r="Q102" i="6"/>
  <c r="R102" i="6" s="1"/>
  <c r="S102" i="6" s="1"/>
  <c r="Q88" i="6"/>
  <c r="R88" i="6" s="1"/>
  <c r="S88" i="6" s="1"/>
  <c r="Q90" i="6"/>
  <c r="R90" i="6" s="1"/>
  <c r="S90" i="6" s="1"/>
  <c r="Q86" i="6"/>
  <c r="R86" i="6" s="1"/>
  <c r="S86" i="6" s="1"/>
  <c r="Q85" i="6"/>
  <c r="R85" i="6" s="1"/>
  <c r="S85" i="6" s="1"/>
  <c r="Q83" i="6"/>
  <c r="R83" i="6" s="1"/>
  <c r="S83" i="6" s="1"/>
  <c r="Q40" i="6" l="1"/>
  <c r="R40" i="6" s="1"/>
  <c r="S40" i="6" s="1"/>
  <c r="Q14" i="6"/>
  <c r="Q107" i="6"/>
  <c r="R107" i="6" s="1"/>
  <c r="S107" i="6" s="1"/>
  <c r="R108" i="6"/>
  <c r="S108" i="6" s="1"/>
  <c r="Q44" i="6"/>
  <c r="R44" i="6" s="1"/>
  <c r="S44" i="6" s="1"/>
  <c r="Q45" i="6"/>
  <c r="R45" i="6" s="1"/>
  <c r="S45" i="6" s="1"/>
  <c r="R46" i="6"/>
  <c r="S46" i="6" s="1"/>
  <c r="R47" i="6"/>
  <c r="S47" i="6" s="1"/>
  <c r="Q12" i="6" l="1"/>
  <c r="Q43" i="6" l="1"/>
  <c r="R43" i="6" s="1"/>
  <c r="S43" i="6" s="1"/>
  <c r="Q42" i="6"/>
  <c r="R42" i="6" s="1"/>
  <c r="S42" i="6" s="1"/>
  <c r="Q41" i="6"/>
  <c r="R41" i="6" s="1"/>
  <c r="S41" i="6" s="1"/>
  <c r="Q33" i="6"/>
  <c r="R33" i="6" s="1"/>
  <c r="S33" i="6" s="1"/>
  <c r="Q64" i="6" l="1"/>
  <c r="R64" i="6" s="1"/>
  <c r="S64" i="6" s="1"/>
  <c r="Q63" i="6"/>
  <c r="R63" i="6" s="1"/>
  <c r="S63" i="6" s="1"/>
  <c r="Q62" i="6"/>
  <c r="R62" i="6" s="1"/>
  <c r="S62" i="6" s="1"/>
  <c r="Q61" i="6"/>
  <c r="R61" i="6" s="1"/>
  <c r="S61" i="6" s="1"/>
  <c r="Q60" i="6"/>
  <c r="R60" i="6" s="1"/>
  <c r="S60" i="6" s="1"/>
  <c r="R58" i="6"/>
  <c r="S58" i="6" s="1"/>
  <c r="Q57" i="6"/>
  <c r="R57" i="6" s="1"/>
  <c r="S57" i="6" s="1"/>
  <c r="Q56" i="6"/>
  <c r="R56" i="6" s="1"/>
  <c r="S56" i="6" s="1"/>
  <c r="Q54" i="6"/>
  <c r="R54" i="6" s="1"/>
  <c r="S54" i="6" s="1"/>
  <c r="Q53" i="6"/>
  <c r="Q51" i="6"/>
  <c r="R51" i="6" s="1"/>
  <c r="S51" i="6" s="1"/>
  <c r="R53" i="6" l="1"/>
  <c r="S53" i="6" s="1"/>
  <c r="S134" i="1"/>
  <c r="R134" i="1"/>
  <c r="Q134" i="1"/>
  <c r="J239" i="1" l="1"/>
  <c r="I239" i="1"/>
  <c r="D239" i="1"/>
  <c r="R236" i="1"/>
  <c r="S236" i="1" s="1"/>
  <c r="R179" i="1" l="1"/>
  <c r="S179" i="1" s="1"/>
  <c r="U261" i="1" l="1"/>
  <c r="U264" i="1" s="1"/>
  <c r="H239" i="1" l="1"/>
  <c r="G239" i="1"/>
  <c r="F239" i="1"/>
  <c r="R235" i="1"/>
  <c r="S235" i="1" s="1"/>
  <c r="R234" i="1"/>
  <c r="S234" i="1" s="1"/>
  <c r="R233" i="1"/>
  <c r="S233" i="1" s="1"/>
  <c r="R232" i="1"/>
  <c r="S232" i="1" s="1"/>
  <c r="R231" i="1"/>
  <c r="R229" i="1"/>
  <c r="S229" i="1" s="1"/>
  <c r="R228" i="1"/>
  <c r="S228" i="1" s="1"/>
  <c r="R227" i="1"/>
  <c r="S227" i="1" s="1"/>
  <c r="R225" i="1"/>
  <c r="S225" i="1" s="1"/>
  <c r="R223" i="1"/>
  <c r="S223" i="1" s="1"/>
  <c r="R215" i="1"/>
  <c r="S215" i="1" s="1"/>
  <c r="R213" i="1"/>
  <c r="S213" i="1" s="1"/>
  <c r="R212" i="1"/>
  <c r="R209" i="1"/>
  <c r="S209" i="1" s="1"/>
  <c r="R208" i="1"/>
  <c r="S208" i="1" s="1"/>
  <c r="R207" i="1"/>
  <c r="S207" i="1" s="1"/>
  <c r="R205" i="1"/>
  <c r="S205" i="1" s="1"/>
  <c r="R203" i="1"/>
  <c r="R197" i="1"/>
  <c r="S197" i="1" s="1"/>
  <c r="R196" i="1"/>
  <c r="S196" i="1" s="1"/>
  <c r="R195" i="1"/>
  <c r="S195" i="1" s="1"/>
  <c r="R194" i="1"/>
  <c r="S194" i="1" s="1"/>
  <c r="R192" i="1"/>
  <c r="R184" i="1"/>
  <c r="S184" i="1" s="1"/>
  <c r="R183" i="1"/>
  <c r="S183" i="1" s="1"/>
  <c r="R182" i="1"/>
  <c r="S182" i="1" s="1"/>
  <c r="R181" i="1"/>
  <c r="S181" i="1" s="1"/>
  <c r="R178" i="1"/>
  <c r="S178" i="1" s="1"/>
  <c r="R177" i="1"/>
  <c r="S177" i="1" s="1"/>
  <c r="R176" i="1"/>
  <c r="S176" i="1" s="1"/>
  <c r="R175" i="1"/>
  <c r="S175" i="1" s="1"/>
  <c r="R174" i="1"/>
  <c r="S174" i="1" s="1"/>
  <c r="R173" i="1"/>
  <c r="R171" i="1"/>
  <c r="S171" i="1" s="1"/>
  <c r="R167" i="1"/>
  <c r="S167" i="1" s="1"/>
  <c r="R166" i="1"/>
  <c r="S166" i="1" s="1"/>
  <c r="R165" i="1"/>
  <c r="S165" i="1" s="1"/>
  <c r="R164" i="1"/>
  <c r="S164" i="1" s="1"/>
  <c r="R163" i="1"/>
  <c r="S163" i="1" s="1"/>
  <c r="R162" i="1"/>
  <c r="R153" i="1"/>
  <c r="S153" i="1" s="1"/>
  <c r="R152" i="1"/>
  <c r="S152" i="1" s="1"/>
  <c r="R151" i="1"/>
  <c r="S151" i="1" s="1"/>
  <c r="R150" i="1"/>
  <c r="S150" i="1" s="1"/>
  <c r="R148" i="1"/>
  <c r="S148" i="1" s="1"/>
  <c r="R146" i="1"/>
  <c r="S146" i="1" s="1"/>
  <c r="R144" i="1"/>
  <c r="S144" i="1" s="1"/>
  <c r="R142" i="1"/>
  <c r="S142" i="1" s="1"/>
  <c r="R140" i="1"/>
  <c r="S140" i="1" s="1"/>
  <c r="R138" i="1"/>
  <c r="S138" i="1" s="1"/>
  <c r="R136" i="1"/>
  <c r="S136" i="1" s="1"/>
  <c r="U184" i="1" l="1"/>
  <c r="S173" i="1"/>
  <c r="S132" i="1"/>
  <c r="U155" i="1"/>
  <c r="S203" i="1"/>
  <c r="U211" i="1"/>
  <c r="U215" i="1"/>
  <c r="S212" i="1"/>
  <c r="S162" i="1"/>
  <c r="U167" i="1"/>
  <c r="S192" i="1"/>
  <c r="U201" i="1"/>
  <c r="S231" i="1"/>
  <c r="U238" i="1"/>
  <c r="Q71" i="6" l="1"/>
  <c r="R71" i="6" s="1"/>
  <c r="S71" i="6" s="1"/>
  <c r="Q72" i="6"/>
  <c r="R72" i="6" s="1"/>
  <c r="S72" i="6" s="1"/>
  <c r="Q73" i="6"/>
  <c r="R73" i="6" s="1"/>
  <c r="S73" i="6" s="1"/>
  <c r="Q74" i="6"/>
  <c r="R74" i="6" s="1"/>
  <c r="S74" i="6" s="1"/>
  <c r="Q114" i="6"/>
  <c r="R114" i="6" s="1"/>
  <c r="S114" i="6" s="1"/>
  <c r="Q113" i="6"/>
  <c r="R113" i="6" s="1"/>
  <c r="S113" i="6" s="1"/>
  <c r="Q112" i="6"/>
  <c r="R112" i="6" s="1"/>
  <c r="S112" i="6" s="1"/>
  <c r="Q111" i="6"/>
  <c r="R111" i="6" s="1"/>
  <c r="S111" i="6" s="1"/>
  <c r="Q110" i="6"/>
  <c r="R110" i="6" s="1"/>
  <c r="S110" i="6" s="1"/>
  <c r="Q106" i="6"/>
  <c r="R106" i="6" s="1"/>
  <c r="S106" i="6" s="1"/>
  <c r="Q105" i="6"/>
  <c r="R105" i="6" s="1"/>
  <c r="S105" i="6" s="1"/>
  <c r="Q104" i="6"/>
  <c r="R104" i="6" s="1"/>
  <c r="S104" i="6" s="1"/>
  <c r="Q100" i="6"/>
  <c r="R100" i="6" s="1"/>
  <c r="S100" i="6" s="1"/>
  <c r="Q89" i="6"/>
  <c r="R89" i="6" s="1"/>
  <c r="S89" i="6" s="1"/>
  <c r="Q82" i="6"/>
  <c r="R82" i="6" s="1"/>
  <c r="S82" i="6" s="1"/>
  <c r="Q81" i="6"/>
  <c r="R81" i="6" s="1"/>
  <c r="S81" i="6" s="1"/>
  <c r="Q80" i="6"/>
  <c r="Q78" i="6"/>
  <c r="R78" i="6" s="1"/>
  <c r="S78" i="6" s="1"/>
  <c r="Q76" i="6"/>
  <c r="R76" i="6" s="1"/>
  <c r="S76" i="6" s="1"/>
  <c r="Q31" i="6"/>
  <c r="R31" i="6" s="1"/>
  <c r="S31" i="6" s="1"/>
  <c r="Q30" i="6"/>
  <c r="R30" i="6" s="1"/>
  <c r="S30" i="6" s="1"/>
  <c r="Q29" i="6"/>
  <c r="R29" i="6" s="1"/>
  <c r="S29" i="6" s="1"/>
  <c r="Q28" i="6"/>
  <c r="R28" i="6" s="1"/>
  <c r="Q26" i="6"/>
  <c r="Q24" i="6"/>
  <c r="R24" i="6" s="1"/>
  <c r="S24" i="6" s="1"/>
  <c r="Q22" i="6"/>
  <c r="R22" i="6" s="1"/>
  <c r="S22" i="6" s="1"/>
  <c r="Q20" i="6"/>
  <c r="R20" i="6" s="1"/>
  <c r="S20" i="6" s="1"/>
  <c r="Q18" i="6"/>
  <c r="R18" i="6" s="1"/>
  <c r="S18" i="6" s="1"/>
  <c r="Q16" i="6"/>
  <c r="R16" i="6" s="1"/>
  <c r="S16" i="6" s="1"/>
  <c r="R14" i="6"/>
  <c r="S14" i="6" s="1"/>
  <c r="R12" i="6"/>
  <c r="Q10" i="6"/>
  <c r="R26" i="6" l="1"/>
  <c r="Q117" i="6"/>
  <c r="R10" i="6"/>
  <c r="R80" i="6"/>
  <c r="S80" i="6" s="1"/>
  <c r="S28" i="6"/>
  <c r="S12" i="6"/>
  <c r="S26" i="6" l="1"/>
  <c r="S117" i="6" s="1"/>
  <c r="R117" i="6"/>
  <c r="Q118" i="6"/>
  <c r="Q119" i="6" s="1"/>
  <c r="Q120" i="6" s="1"/>
  <c r="S10" i="6"/>
  <c r="R118" i="6" l="1"/>
  <c r="R119" i="6" s="1"/>
  <c r="R120" i="6" s="1"/>
  <c r="S118" i="6"/>
  <c r="S119" i="6" s="1"/>
  <c r="S120" i="6" s="1"/>
  <c r="O117" i="1"/>
  <c r="P117" i="1"/>
  <c r="N117" i="1"/>
  <c r="H117" i="1"/>
  <c r="G117" i="1"/>
  <c r="F117" i="1"/>
  <c r="E117" i="1"/>
  <c r="D117" i="1"/>
  <c r="Q113" i="1"/>
  <c r="R113" i="1" s="1"/>
  <c r="S113" i="1" s="1"/>
  <c r="Q112" i="1"/>
  <c r="R112" i="1" s="1"/>
  <c r="S112" i="1" s="1"/>
  <c r="Q111" i="1"/>
  <c r="R111" i="1" s="1"/>
  <c r="S111" i="1" s="1"/>
  <c r="Q110" i="1"/>
  <c r="R110" i="1" s="1"/>
  <c r="S110" i="1" s="1"/>
  <c r="Q102" i="1"/>
  <c r="R102" i="1" s="1"/>
  <c r="S102" i="1" s="1"/>
  <c r="Q114" i="1"/>
  <c r="R114" i="1" s="1"/>
  <c r="S114" i="1" s="1"/>
  <c r="Q116" i="1"/>
  <c r="R116" i="1" s="1"/>
  <c r="S116" i="1" s="1"/>
  <c r="Q108" i="1"/>
  <c r="R108" i="1" s="1"/>
  <c r="S108" i="1" s="1"/>
  <c r="Q107" i="1"/>
  <c r="R107" i="1" s="1"/>
  <c r="S107" i="1" s="1"/>
  <c r="Q106" i="1"/>
  <c r="R106" i="1" s="1"/>
  <c r="S106" i="1" s="1"/>
  <c r="Q104" i="1"/>
  <c r="R104" i="1" s="1"/>
  <c r="S104" i="1" s="1"/>
  <c r="Q89" i="1"/>
  <c r="R89" i="1" s="1"/>
  <c r="S89" i="1" s="1"/>
  <c r="Q82" i="1"/>
  <c r="R82" i="1" s="1"/>
  <c r="S82" i="1" s="1"/>
  <c r="Q81" i="1"/>
  <c r="R81" i="1" s="1"/>
  <c r="S81" i="1" s="1"/>
  <c r="Q55" i="1"/>
  <c r="R55" i="1" s="1"/>
  <c r="S55" i="1" s="1"/>
  <c r="Q87" i="1"/>
  <c r="R87" i="1" s="1"/>
  <c r="S87" i="1" s="1"/>
  <c r="Q86" i="1"/>
  <c r="R86" i="1" s="1"/>
  <c r="S86" i="1" s="1"/>
  <c r="Q84" i="1"/>
  <c r="R84" i="1" s="1"/>
  <c r="S84" i="1" s="1"/>
  <c r="Q83" i="1"/>
  <c r="R83" i="1" s="1"/>
  <c r="S83" i="1" s="1"/>
  <c r="Q79" i="1"/>
  <c r="R79" i="1" s="1"/>
  <c r="S79" i="1" s="1"/>
  <c r="Q77" i="1"/>
  <c r="R77" i="1" s="1"/>
  <c r="S77" i="1" s="1"/>
  <c r="Q74" i="1"/>
  <c r="R74" i="1" s="1"/>
  <c r="S74" i="1" s="1"/>
  <c r="Q73" i="1"/>
  <c r="R73" i="1" s="1"/>
  <c r="S73" i="1" s="1"/>
  <c r="Q72" i="1"/>
  <c r="R72" i="1" s="1"/>
  <c r="S72" i="1" s="1"/>
  <c r="Q71" i="1"/>
  <c r="R71" i="1" s="1"/>
  <c r="S71" i="1" s="1"/>
  <c r="Q54" i="1"/>
  <c r="R54" i="1" s="1"/>
  <c r="S54" i="1" s="1"/>
  <c r="Q52" i="1"/>
  <c r="R52" i="1" s="1"/>
  <c r="S52" i="1" s="1"/>
  <c r="Q60" i="1" l="1"/>
  <c r="R60" i="1" s="1"/>
  <c r="S60" i="1" s="1"/>
  <c r="Q61" i="1"/>
  <c r="R61" i="1" s="1"/>
  <c r="S61" i="1" s="1"/>
  <c r="Q59" i="1"/>
  <c r="R59" i="1" s="1"/>
  <c r="S59" i="1" s="1"/>
  <c r="Q50" i="1"/>
  <c r="R50" i="1" s="1"/>
  <c r="S50" i="1" s="1"/>
  <c r="Q44" i="1"/>
  <c r="R44" i="1" s="1"/>
  <c r="S44" i="1" s="1"/>
  <c r="Q41" i="1"/>
  <c r="R41" i="1" s="1"/>
  <c r="S41" i="1" s="1"/>
  <c r="Q58" i="1"/>
  <c r="R58" i="1" s="1"/>
  <c r="S58" i="1" s="1"/>
  <c r="Q57" i="1"/>
  <c r="R57" i="1" s="1"/>
  <c r="S57" i="1" s="1"/>
  <c r="Q53" i="1"/>
  <c r="R53" i="1" s="1"/>
  <c r="S53" i="1" s="1"/>
  <c r="Q51" i="1"/>
  <c r="R51" i="1" s="1"/>
  <c r="S51" i="1" s="1"/>
  <c r="Q49" i="1"/>
  <c r="R49" i="1" s="1"/>
  <c r="S49" i="1" s="1"/>
  <c r="Q47" i="1"/>
  <c r="R47" i="1" s="1"/>
  <c r="S47" i="1" s="1"/>
  <c r="Q43" i="1"/>
  <c r="R43" i="1" s="1"/>
  <c r="S43" i="1" s="1"/>
  <c r="Q42" i="1"/>
  <c r="R42" i="1" s="1"/>
  <c r="S42" i="1" s="1"/>
  <c r="Q40" i="1"/>
  <c r="R40" i="1" s="1"/>
  <c r="S40" i="1" s="1"/>
  <c r="Q31" i="1"/>
  <c r="R31" i="1" s="1"/>
  <c r="S31" i="1" s="1"/>
  <c r="Q30" i="1"/>
  <c r="R30" i="1" s="1"/>
  <c r="S30" i="1" s="1"/>
  <c r="Q29" i="1"/>
  <c r="R29" i="1" s="1"/>
  <c r="S29" i="1" s="1"/>
  <c r="Q28" i="1"/>
  <c r="R28" i="1" s="1"/>
  <c r="S28" i="1" s="1"/>
  <c r="Q26" i="1"/>
  <c r="R26" i="1" s="1"/>
  <c r="S26" i="1" s="1"/>
  <c r="Q24" i="1"/>
  <c r="R24" i="1" s="1"/>
  <c r="S24" i="1" s="1"/>
  <c r="Q22" i="1"/>
  <c r="R22" i="1" s="1"/>
  <c r="S22" i="1" s="1"/>
  <c r="Q20" i="1"/>
  <c r="R20" i="1" s="1"/>
  <c r="S20" i="1" s="1"/>
  <c r="Q18" i="1"/>
  <c r="R18" i="1" s="1"/>
  <c r="S18" i="1" s="1"/>
  <c r="Q16" i="1"/>
  <c r="R16" i="1" s="1"/>
  <c r="S16" i="1" s="1"/>
  <c r="Q13" i="1"/>
  <c r="R13" i="1" s="1"/>
  <c r="S13" i="1" s="1"/>
  <c r="Q11" i="1"/>
  <c r="R11" i="1" l="1"/>
  <c r="Q117" i="1"/>
  <c r="S11" i="1" l="1"/>
  <c r="S117" i="1" s="1"/>
  <c r="R117" i="1"/>
  <c r="Q118" i="1"/>
  <c r="Q119" i="1" s="1"/>
  <c r="Q120" i="1" s="1"/>
  <c r="R118" i="1" l="1"/>
  <c r="R119" i="1" s="1"/>
  <c r="R120" i="1" s="1"/>
  <c r="S118" i="1"/>
  <c r="S119" i="1" s="1"/>
  <c r="S120" i="1" s="1"/>
</calcChain>
</file>

<file path=xl/sharedStrings.xml><?xml version="1.0" encoding="utf-8"?>
<sst xmlns="http://schemas.openxmlformats.org/spreadsheetml/2006/main" count="1412" uniqueCount="136">
  <si>
    <t>ที่</t>
  </si>
  <si>
    <t>ชื่อสายงาน</t>
  </si>
  <si>
    <t>จำนวน</t>
  </si>
  <si>
    <t>ทั้งหมด</t>
  </si>
  <si>
    <t>จำนวนที่มีอยู่ปัจจุบัน</t>
  </si>
  <si>
    <t>อัตราตำแหน่งที่คาดว่าจะต้องใช้</t>
  </si>
  <si>
    <t>ในช่วงระยะเวลา 3 ปี ข้างหน้า</t>
  </si>
  <si>
    <t>อัตรากำลังคน</t>
  </si>
  <si>
    <t>เพิ่ม/ลด</t>
  </si>
  <si>
    <t>หมายเหตุ</t>
  </si>
  <si>
    <t>(นักบริหารงานท้องถิ่น)</t>
  </si>
  <si>
    <t>บริหารท้องถิ่น</t>
  </si>
  <si>
    <t>ระดับกลาง</t>
  </si>
  <si>
    <t>ระดับต้น</t>
  </si>
  <si>
    <t>(นักบริหารงานทั่วไป)</t>
  </si>
  <si>
    <t>อำนวยการท้องถิ่น</t>
  </si>
  <si>
    <t>(นักบริหารงานการศึกษา)</t>
  </si>
  <si>
    <t xml:space="preserve"> </t>
  </si>
  <si>
    <t>(นักบริหารงานสวัสดิการสังคม)</t>
  </si>
  <si>
    <t>นักจัดการงานทั่วไป</t>
  </si>
  <si>
    <t>นักวิชาการศึกษา</t>
  </si>
  <si>
    <t>นักพัฒนาชุมชน</t>
  </si>
  <si>
    <t>เจ้าพนักงานป้องกันและ</t>
  </si>
  <si>
    <t>บรรเทาสาธารณภัย</t>
  </si>
  <si>
    <t>นักวิเคราะห์นโยบายและแผน</t>
  </si>
  <si>
    <t>นักสันทนาการ</t>
  </si>
  <si>
    <t>เจ้าพนักงานธุรการ</t>
  </si>
  <si>
    <t>ชก.</t>
  </si>
  <si>
    <t>ปก.</t>
  </si>
  <si>
    <t>ปก./ชก.</t>
  </si>
  <si>
    <t>ชง.</t>
  </si>
  <si>
    <t>ปง./ชง.</t>
  </si>
  <si>
    <t>ว่างเดิม</t>
  </si>
  <si>
    <t>กำหนดเพิ่ม</t>
  </si>
  <si>
    <t xml:space="preserve"> -</t>
  </si>
  <si>
    <t>ลูกจ้างประจำ</t>
  </si>
  <si>
    <t>นักทรัพยากรบุคคล</t>
  </si>
  <si>
    <t>พนักงานจ้างตามภารกิจ</t>
  </si>
  <si>
    <t>ผู้ช่วยนักวิชาการศึกษา</t>
  </si>
  <si>
    <t>ผู้ช่วยเจ้าพนักงานพัฒนาชุมชน</t>
  </si>
  <si>
    <t>ผู้ช่วยเจ้าพนักงานธุรการ</t>
  </si>
  <si>
    <t>ผู้ช่วยเจ้าพนักงานสาธารณสุข</t>
  </si>
  <si>
    <t>ผู้ดูแลเด็ก</t>
  </si>
  <si>
    <t>พนักงานขับรถยนต์(ทักษะ)</t>
  </si>
  <si>
    <t>พนักงานจ้างทั่วไป</t>
  </si>
  <si>
    <t>คนงานทั่วไป</t>
  </si>
  <si>
    <t>นักการภารโรง</t>
  </si>
  <si>
    <t>พนักงานประจำรถดับเพลิง</t>
  </si>
  <si>
    <t>ผู้อำนวยการกองคลัง</t>
  </si>
  <si>
    <t>(นักบริหารงานคลัง)</t>
  </si>
  <si>
    <t>หัวหน้าฝ่ายบริหารงานคลัง</t>
  </si>
  <si>
    <t>นักวิชาการเงินและบัญชี</t>
  </si>
  <si>
    <t>นักวิชาการพัสดุ</t>
  </si>
  <si>
    <t>นักวิชาการจัดเก็บรายได้</t>
  </si>
  <si>
    <t>เจ้าพนักงานการเงินและบัญชี</t>
  </si>
  <si>
    <t>ผู้อำนวยการกองช่าง</t>
  </si>
  <si>
    <t>(นักบริหารงานช่าง)</t>
  </si>
  <si>
    <t>นายช่างโยธา</t>
  </si>
  <si>
    <t>นายช่างไฟฟ้า</t>
  </si>
  <si>
    <t>ปง.</t>
  </si>
  <si>
    <t>พนักงานขับรถยนต์</t>
  </si>
  <si>
    <t xml:space="preserve">งบประมาณรายจ่ายประจำปี </t>
  </si>
  <si>
    <t>บาท</t>
  </si>
  <si>
    <t>รวม</t>
  </si>
  <si>
    <t>รวมเป็นค่าใช้จ่ายบุคคลทั้งสิ้น</t>
  </si>
  <si>
    <t>พนักงานดับเพลิง(ทักษะ)</t>
  </si>
  <si>
    <t>ผู้ช่วยช่างทุกประเภท</t>
  </si>
  <si>
    <t>เจ้าพนักงานสาธารณสุข</t>
  </si>
  <si>
    <t xml:space="preserve">ภาระค่าใช้จ่ายตามแผนอัตรากำลัง 3 ปี (2564-2566) </t>
  </si>
  <si>
    <t>ระดับ</t>
  </si>
  <si>
    <t>ตำแหน่ง</t>
  </si>
  <si>
    <t>ภาระค่าใช้จ่ายรวม(4)</t>
  </si>
  <si>
    <t>เงินประจำ</t>
  </si>
  <si>
    <t>ตำแหน่ง(2)</t>
  </si>
  <si>
    <t>(คน)</t>
  </si>
  <si>
    <t>เงินเดือน</t>
  </si>
  <si>
    <t>สำนักปลัดเทศบาล(01)</t>
  </si>
  <si>
    <t>ภาระค่าใช้จ่ายที่เพิ่มขึ้น(3)</t>
  </si>
  <si>
    <t>ปลัดเทศบาล</t>
  </si>
  <si>
    <t>รองปลัดเทศบาล</t>
  </si>
  <si>
    <t>หัวหน้าสำนักปลัดเทศบาล</t>
  </si>
  <si>
    <t>หัวหน้าฝ่ายอำนวยการ</t>
  </si>
  <si>
    <t>หัวหน้าฝ่ายปกครอง</t>
  </si>
  <si>
    <t>หัวหน้าฝ่ายบริหารการศึกษา</t>
  </si>
  <si>
    <t>หัวหน้าฝ่ายส่งเสริมการศึกษาฯ</t>
  </si>
  <si>
    <t>หัวหน้าฝ่ายบริหารงานสวัสดิการสังคม</t>
  </si>
  <si>
    <t>นักวิชาการสาธารณสุข</t>
  </si>
  <si>
    <t>ผู้ช่วยนักวิเคราะห์นโยบายและแผน</t>
  </si>
  <si>
    <t>งบท้องถิ่นจ่าย</t>
  </si>
  <si>
    <t>ผู้ดูแลเด็ก (12,870)</t>
  </si>
  <si>
    <t>ผู้ช่วยนักทรัพยากรบุคคล</t>
  </si>
  <si>
    <t>ต้น</t>
  </si>
  <si>
    <t>กองคลัง (04)</t>
  </si>
  <si>
    <t>ผู้ช่วยเจ้าพนักงานการเงินและบัญชี</t>
  </si>
  <si>
    <t>ผู้ช่วยเจ้าพนักงานจัดเก็บรายได้</t>
  </si>
  <si>
    <t>หัวหน้าฝ่ายการโยธา</t>
  </si>
  <si>
    <t>(นักบริหารงานช่างง)</t>
  </si>
  <si>
    <t>ผู้ช่วยนายช่างไฟฟ้า</t>
  </si>
  <si>
    <t>พนักงานขับเครื่องกลขนาดเบา</t>
  </si>
  <si>
    <t>ประมาณการประโยชน์ตอบแทนอื่นไม่เกิน15%</t>
  </si>
  <si>
    <t>จ่ายจากเงินอุดหนุน</t>
  </si>
  <si>
    <t>กองช่าง (05)</t>
  </si>
  <si>
    <t xml:space="preserve">คิดเป็นร้อยละ ๔๐ ของงบประมาณรายจ่ายปี  </t>
  </si>
  <si>
    <t>ครู</t>
  </si>
  <si>
    <t>นักวิชาการตรวจสอบภายใน</t>
  </si>
  <si>
    <t xml:space="preserve">  </t>
  </si>
  <si>
    <t>นิติกร</t>
  </si>
  <si>
    <t>9. ภาระค่าใช้จ่ายตามแผนอัตรากำลัง 3 ปี (2564-2566) ปรับปรุงครั้งที่2</t>
  </si>
  <si>
    <t xml:space="preserve">                               </t>
  </si>
  <si>
    <t xml:space="preserve"> - </t>
  </si>
  <si>
    <t>ปรับลด</t>
  </si>
  <si>
    <t>(ว่าง3)</t>
  </si>
  <si>
    <t>(ว่าง2)</t>
  </si>
  <si>
    <t>(ว่าง1)</t>
  </si>
  <si>
    <t>ปก</t>
  </si>
  <si>
    <t>(รับโอน1มี.ค.65)</t>
  </si>
  <si>
    <t>(รับโอน 1มี.ค.65)</t>
  </si>
  <si>
    <t>พนักงานขับรถยนต์บรรทุกขยะ</t>
  </si>
  <si>
    <t>พนักงานขับรถยนต์กู้ชีพ</t>
  </si>
  <si>
    <t>พนักงานขับรถยนต์ดับเพลิง</t>
  </si>
  <si>
    <t xml:space="preserve">   +9/-1</t>
  </si>
  <si>
    <t>ผู้ช่วยนายช่างโยธา</t>
  </si>
  <si>
    <t>(ว่าง2)กำหนดเพิ่ม1</t>
  </si>
  <si>
    <t>วิศวกรโยธา</t>
  </si>
  <si>
    <t>(ว่าง4)</t>
  </si>
  <si>
    <t>หัวหน้าฝ่ายบริหารงานการศึกษา</t>
  </si>
  <si>
    <t>นักป้องกันและบรรเทาฯ</t>
  </si>
  <si>
    <t>เจ้าพนักงานพัฒนาชุมชน</t>
  </si>
  <si>
    <t xml:space="preserve">  -</t>
  </si>
  <si>
    <t>(ว่างเดิม)</t>
  </si>
  <si>
    <t>ผู้อำนวยการศูนย์เด็กเล็ก</t>
  </si>
  <si>
    <t>ผู้ดูแลเด็ก (14,560)</t>
  </si>
  <si>
    <t>คนงาน</t>
  </si>
  <si>
    <t xml:space="preserve">๑๐. ภาระค่าใช้จ่ายตามแผนอัตรากำลัง 3 ปี (2567-2569) </t>
  </si>
  <si>
    <t xml:space="preserve"> -26-</t>
  </si>
  <si>
    <t xml:space="preserve"> -27-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</si>
</sst>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\+t0"/>
    <numFmt numFmtId="188" formatCode="\(\1\)"/>
    <numFmt numFmtId="189" formatCode="\8\3"/>
    <numFmt numFmtId="190" formatCode="\1"/>
  </numFmts>
  <fonts count="1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u/>
      <sz val="14"/>
      <name val="TH SarabunIT๙"/>
      <family val="2"/>
    </font>
    <font>
      <b/>
      <sz val="12"/>
      <name val="TH SarabunIT๙"/>
      <family val="2"/>
    </font>
    <font>
      <u/>
      <sz val="14"/>
      <name val="TH SarabunIT๙"/>
      <family val="2"/>
    </font>
    <font>
      <sz val="14"/>
      <color rgb="FFFF0000"/>
      <name val="TH SarabunIT๙"/>
      <family val="2"/>
    </font>
    <font>
      <sz val="12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17" xfId="0" applyFont="1" applyFill="1" applyBorder="1" applyAlignment="1">
      <alignment horizontal="center" shrinkToFit="1"/>
    </xf>
    <xf numFmtId="3" fontId="1" fillId="0" borderId="17" xfId="0" applyNumberFormat="1" applyFont="1" applyFill="1" applyBorder="1" applyAlignment="1">
      <alignment horizontal="center" shrinkToFit="1"/>
    </xf>
    <xf numFmtId="3" fontId="7" fillId="0" borderId="17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3" fontId="7" fillId="0" borderId="16" xfId="0" applyNumberFormat="1" applyFont="1" applyFill="1" applyBorder="1" applyAlignment="1">
      <alignment horizontal="center" shrinkToFit="1"/>
    </xf>
    <xf numFmtId="3" fontId="7" fillId="0" borderId="11" xfId="0" applyNumberFormat="1" applyFont="1" applyFill="1" applyBorder="1" applyAlignment="1">
      <alignment horizontal="center" shrinkToFit="1"/>
    </xf>
    <xf numFmtId="3" fontId="7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center" shrinkToFit="1"/>
    </xf>
    <xf numFmtId="0" fontId="7" fillId="0" borderId="18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shrinkToFit="1"/>
    </xf>
    <xf numFmtId="0" fontId="7" fillId="0" borderId="18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5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3" fontId="9" fillId="0" borderId="0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vertical="center" shrinkToFit="1"/>
    </xf>
    <xf numFmtId="188" fontId="7" fillId="0" borderId="11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shrinkToFit="1"/>
    </xf>
    <xf numFmtId="3" fontId="7" fillId="0" borderId="12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1" fillId="0" borderId="4" xfId="0" applyFont="1" applyFill="1" applyBorder="1"/>
    <xf numFmtId="0" fontId="1" fillId="0" borderId="6" xfId="0" applyFont="1" applyFill="1" applyBorder="1"/>
    <xf numFmtId="0" fontId="1" fillId="0" borderId="1" xfId="0" applyFont="1" applyFill="1" applyBorder="1" applyAlignment="1">
      <alignment horizontal="center" shrinkToFit="1"/>
    </xf>
    <xf numFmtId="0" fontId="1" fillId="0" borderId="16" xfId="0" applyFont="1" applyFill="1" applyBorder="1" applyAlignment="1">
      <alignment shrinkToFit="1"/>
    </xf>
    <xf numFmtId="0" fontId="1" fillId="0" borderId="16" xfId="0" applyFont="1" applyFill="1" applyBorder="1" applyAlignment="1">
      <alignment horizontal="center" shrinkToFit="1"/>
    </xf>
    <xf numFmtId="0" fontId="7" fillId="0" borderId="17" xfId="0" applyFont="1" applyFill="1" applyBorder="1" applyAlignment="1">
      <alignment horizontal="center" shrinkToFit="1"/>
    </xf>
    <xf numFmtId="0" fontId="7" fillId="0" borderId="17" xfId="0" applyFont="1" applyFill="1" applyBorder="1" applyAlignment="1">
      <alignment shrinkToFit="1"/>
    </xf>
    <xf numFmtId="0" fontId="7" fillId="0" borderId="16" xfId="0" applyFont="1" applyFill="1" applyBorder="1" applyAlignment="1">
      <alignment shrinkToFit="1"/>
    </xf>
    <xf numFmtId="0" fontId="1" fillId="0" borderId="17" xfId="0" applyFont="1" applyFill="1" applyBorder="1" applyAlignment="1">
      <alignment shrinkToFit="1"/>
    </xf>
    <xf numFmtId="0" fontId="1" fillId="0" borderId="11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shrinkToFit="1"/>
    </xf>
    <xf numFmtId="3" fontId="1" fillId="0" borderId="11" xfId="0" applyNumberFormat="1" applyFont="1" applyFill="1" applyBorder="1" applyAlignment="1">
      <alignment horizontal="center" shrinkToFit="1"/>
    </xf>
    <xf numFmtId="0" fontId="1" fillId="0" borderId="10" xfId="0" applyFont="1" applyFill="1" applyBorder="1" applyAlignment="1">
      <alignment shrinkToFit="1"/>
    </xf>
    <xf numFmtId="0" fontId="1" fillId="0" borderId="18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shrinkToFit="1"/>
    </xf>
    <xf numFmtId="3" fontId="1" fillId="0" borderId="16" xfId="0" applyNumberFormat="1" applyFont="1" applyFill="1" applyBorder="1" applyAlignment="1">
      <alignment shrinkToFit="1"/>
    </xf>
    <xf numFmtId="0" fontId="1" fillId="0" borderId="10" xfId="0" applyFont="1" applyFill="1" applyBorder="1" applyAlignment="1">
      <alignment horizontal="center" shrinkToFit="1"/>
    </xf>
    <xf numFmtId="0" fontId="1" fillId="0" borderId="0" xfId="0" applyFont="1" applyFill="1" applyAlignment="1">
      <alignment shrinkToFit="1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188" fontId="7" fillId="0" borderId="12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shrinkToFit="1"/>
    </xf>
    <xf numFmtId="0" fontId="1" fillId="0" borderId="9" xfId="0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>
      <alignment shrinkToFit="1"/>
    </xf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shrinkToFit="1"/>
    </xf>
    <xf numFmtId="0" fontId="2" fillId="0" borderId="14" xfId="0" applyFont="1" applyFill="1" applyBorder="1" applyAlignment="1">
      <alignment shrinkToFit="1"/>
    </xf>
    <xf numFmtId="41" fontId="2" fillId="0" borderId="1" xfId="1" applyNumberFormat="1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shrinkToFit="1"/>
    </xf>
    <xf numFmtId="4" fontId="2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center" shrinkToFit="1"/>
    </xf>
    <xf numFmtId="0" fontId="1" fillId="0" borderId="9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shrinkToFit="1"/>
    </xf>
    <xf numFmtId="0" fontId="1" fillId="0" borderId="18" xfId="0" applyFont="1" applyFill="1" applyBorder="1"/>
    <xf numFmtId="3" fontId="7" fillId="0" borderId="10" xfId="0" applyNumberFormat="1" applyFont="1" applyFill="1" applyBorder="1" applyAlignment="1">
      <alignment horizontal="center" shrinkToFit="1"/>
    </xf>
    <xf numFmtId="3" fontId="1" fillId="0" borderId="10" xfId="0" applyNumberFormat="1" applyFont="1" applyFill="1" applyBorder="1" applyAlignment="1">
      <alignment horizontal="center" shrinkToFit="1"/>
    </xf>
    <xf numFmtId="187" fontId="1" fillId="0" borderId="11" xfId="0" applyNumberFormat="1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shrinkToFit="1"/>
    </xf>
    <xf numFmtId="0" fontId="7" fillId="0" borderId="12" xfId="0" applyFont="1" applyFill="1" applyBorder="1" applyAlignment="1">
      <alignment shrinkToFit="1"/>
    </xf>
    <xf numFmtId="0" fontId="1" fillId="0" borderId="12" xfId="0" applyFont="1" applyFill="1" applyBorder="1" applyAlignment="1">
      <alignment horizontal="center" shrinkToFit="1"/>
    </xf>
    <xf numFmtId="3" fontId="1" fillId="0" borderId="12" xfId="0" applyNumberFormat="1" applyFont="1" applyFill="1" applyBorder="1" applyAlignment="1">
      <alignment horizontal="center" shrinkToFit="1"/>
    </xf>
    <xf numFmtId="0" fontId="3" fillId="0" borderId="16" xfId="0" applyFont="1" applyFill="1" applyBorder="1" applyAlignment="1">
      <alignment shrinkToFit="1"/>
    </xf>
    <xf numFmtId="0" fontId="10" fillId="0" borderId="18" xfId="0" applyFont="1" applyFill="1" applyBorder="1" applyAlignment="1">
      <alignment shrinkToFit="1"/>
    </xf>
    <xf numFmtId="0" fontId="1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shrinkToFit="1"/>
    </xf>
    <xf numFmtId="0" fontId="2" fillId="0" borderId="18" xfId="0" applyFont="1" applyFill="1" applyBorder="1" applyAlignment="1">
      <alignment horizontal="center" shrinkToFit="1"/>
    </xf>
    <xf numFmtId="3" fontId="2" fillId="0" borderId="18" xfId="0" applyNumberFormat="1" applyFont="1" applyFill="1" applyBorder="1" applyAlignment="1">
      <alignment shrinkToFit="1"/>
    </xf>
    <xf numFmtId="189" fontId="2" fillId="0" borderId="18" xfId="0" applyNumberFormat="1" applyFont="1" applyFill="1" applyBorder="1" applyAlignment="1">
      <alignment horizontal="center" shrinkToFit="1"/>
    </xf>
    <xf numFmtId="187" fontId="1" fillId="0" borderId="18" xfId="0" applyNumberFormat="1" applyFont="1" applyFill="1" applyBorder="1" applyAlignment="1">
      <alignment horizontal="center" shrinkToFit="1"/>
    </xf>
    <xf numFmtId="3" fontId="5" fillId="0" borderId="18" xfId="0" applyNumberFormat="1" applyFont="1" applyFill="1" applyBorder="1" applyAlignment="1">
      <alignment shrinkToFit="1"/>
    </xf>
    <xf numFmtId="0" fontId="7" fillId="0" borderId="2" xfId="0" applyFont="1" applyFill="1" applyBorder="1" applyAlignment="1">
      <alignment shrinkToFit="1"/>
    </xf>
    <xf numFmtId="0" fontId="7" fillId="0" borderId="5" xfId="0" applyFont="1" applyFill="1" applyBorder="1" applyAlignment="1">
      <alignment shrinkToFit="1"/>
    </xf>
    <xf numFmtId="0" fontId="7" fillId="0" borderId="7" xfId="0" applyFont="1" applyFill="1" applyBorder="1" applyAlignment="1">
      <alignment shrinkToFit="1"/>
    </xf>
    <xf numFmtId="0" fontId="1" fillId="0" borderId="0" xfId="0" applyFont="1" applyFill="1" applyAlignment="1">
      <alignment horizontal="center" shrinkToFit="1"/>
    </xf>
    <xf numFmtId="190" fontId="1" fillId="0" borderId="11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 shrinkToFit="1"/>
    </xf>
    <xf numFmtId="0" fontId="7" fillId="0" borderId="19" xfId="0" applyFont="1" applyFill="1" applyBorder="1" applyAlignment="1">
      <alignment shrinkToFit="1"/>
    </xf>
    <xf numFmtId="0" fontId="1" fillId="0" borderId="19" xfId="0" applyFont="1" applyFill="1" applyBorder="1" applyAlignment="1">
      <alignment shrinkToFit="1"/>
    </xf>
    <xf numFmtId="0" fontId="1" fillId="0" borderId="19" xfId="0" applyFont="1" applyFill="1" applyBorder="1" applyAlignment="1">
      <alignment horizontal="center" shrinkToFit="1"/>
    </xf>
    <xf numFmtId="3" fontId="7" fillId="0" borderId="19" xfId="0" applyNumberFormat="1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center" shrinkToFit="1"/>
    </xf>
    <xf numFmtId="3" fontId="1" fillId="0" borderId="19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187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Border="1" applyAlignment="1">
      <alignment horizontal="left" shrinkToFit="1"/>
    </xf>
    <xf numFmtId="0" fontId="1" fillId="0" borderId="0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3" fontId="1" fillId="0" borderId="0" xfId="0" applyNumberFormat="1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7" fillId="0" borderId="8" xfId="0" applyFont="1" applyFill="1" applyBorder="1" applyAlignment="1">
      <alignment shrinkToFit="1"/>
    </xf>
    <xf numFmtId="0" fontId="7" fillId="0" borderId="8" xfId="0" applyFont="1" applyFill="1" applyBorder="1" applyAlignment="1">
      <alignment horizontal="center" shrinkToFit="1"/>
    </xf>
    <xf numFmtId="3" fontId="7" fillId="0" borderId="8" xfId="0" applyNumberFormat="1" applyFont="1" applyFill="1" applyBorder="1" applyAlignment="1">
      <alignment horizontal="center" shrinkToFit="1"/>
    </xf>
    <xf numFmtId="0" fontId="1" fillId="0" borderId="8" xfId="0" applyFont="1" applyFill="1" applyBorder="1"/>
    <xf numFmtId="0" fontId="1" fillId="0" borderId="18" xfId="0" applyFont="1" applyFill="1" applyBorder="1" applyAlignment="1">
      <alignment shrinkToFit="1"/>
    </xf>
    <xf numFmtId="3" fontId="1" fillId="0" borderId="18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3" fontId="1" fillId="0" borderId="0" xfId="0" applyNumberFormat="1" applyFont="1" applyFill="1" applyBorder="1" applyAlignment="1">
      <alignment horizontal="center" shrinkToFit="1"/>
    </xf>
    <xf numFmtId="3" fontId="1" fillId="0" borderId="16" xfId="0" applyNumberFormat="1" applyFont="1" applyFill="1" applyBorder="1" applyAlignment="1">
      <alignment horizontal="center" shrinkToFit="1"/>
    </xf>
    <xf numFmtId="187" fontId="6" fillId="0" borderId="1" xfId="0" applyNumberFormat="1" applyFont="1" applyFill="1" applyBorder="1" applyAlignment="1">
      <alignment horizontal="center" shrinkToFit="1"/>
    </xf>
    <xf numFmtId="0" fontId="7" fillId="0" borderId="20" xfId="0" applyFont="1" applyFill="1" applyBorder="1" applyAlignment="1">
      <alignment horizontal="center" shrinkToFit="1"/>
    </xf>
    <xf numFmtId="3" fontId="7" fillId="0" borderId="20" xfId="0" applyNumberFormat="1" applyFont="1" applyFill="1" applyBorder="1" applyAlignment="1">
      <alignment horizontal="center" shrinkToFit="1"/>
    </xf>
    <xf numFmtId="3" fontId="1" fillId="0" borderId="20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3" fontId="1" fillId="0" borderId="0" xfId="0" applyNumberFormat="1" applyFont="1" applyFill="1" applyAlignment="1">
      <alignment horizont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7" fillId="0" borderId="20" xfId="0" applyFont="1" applyFill="1" applyBorder="1" applyAlignment="1">
      <alignment shrinkToFit="1"/>
    </xf>
    <xf numFmtId="3" fontId="1" fillId="0" borderId="16" xfId="0" applyNumberFormat="1" applyFont="1" applyFill="1" applyBorder="1" applyAlignment="1">
      <alignment horizontal="center"/>
    </xf>
    <xf numFmtId="187" fontId="7" fillId="2" borderId="17" xfId="0" applyNumberFormat="1" applyFont="1" applyFill="1" applyBorder="1" applyAlignment="1">
      <alignment horizontal="center" shrinkToFit="1"/>
    </xf>
    <xf numFmtId="187" fontId="1" fillId="2" borderId="11" xfId="0" applyNumberFormat="1" applyFont="1" applyFill="1" applyBorder="1" applyAlignment="1">
      <alignment horizontal="center" shrinkToFit="1"/>
    </xf>
    <xf numFmtId="0" fontId="7" fillId="2" borderId="17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shrinkToFit="1"/>
    </xf>
    <xf numFmtId="0" fontId="7" fillId="2" borderId="10" xfId="0" applyFont="1" applyFill="1" applyBorder="1" applyAlignment="1">
      <alignment horizontal="center" shrinkToFit="1"/>
    </xf>
    <xf numFmtId="0" fontId="1" fillId="2" borderId="4" xfId="0" applyFont="1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11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 shrinkToFit="1"/>
    </xf>
    <xf numFmtId="0" fontId="1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188" fontId="7" fillId="2" borderId="12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/>
    </xf>
    <xf numFmtId="3" fontId="1" fillId="3" borderId="0" xfId="0" applyNumberFormat="1" applyFont="1" applyFill="1"/>
    <xf numFmtId="3" fontId="11" fillId="0" borderId="0" xfId="0" applyNumberFormat="1" applyFont="1"/>
    <xf numFmtId="3" fontId="11" fillId="0" borderId="0" xfId="0" applyNumberFormat="1" applyFont="1" applyFill="1"/>
    <xf numFmtId="0" fontId="2" fillId="0" borderId="0" xfId="0" applyFont="1"/>
    <xf numFmtId="3" fontId="1" fillId="0" borderId="0" xfId="0" applyNumberFormat="1" applyFont="1" applyFill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3" fontId="1" fillId="4" borderId="17" xfId="0" applyNumberFormat="1" applyFont="1" applyFill="1" applyBorder="1" applyAlignment="1">
      <alignment horizontal="center" shrinkToFit="1"/>
    </xf>
    <xf numFmtId="3" fontId="1" fillId="4" borderId="11" xfId="0" applyNumberFormat="1" applyFont="1" applyFill="1" applyBorder="1" applyAlignment="1">
      <alignment horizontal="center" shrinkToFit="1"/>
    </xf>
    <xf numFmtId="187" fontId="1" fillId="0" borderId="17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187" fontId="7" fillId="0" borderId="0" xfId="0" applyNumberFormat="1" applyFont="1" applyFill="1" applyBorder="1" applyAlignment="1">
      <alignment horizontal="center" shrinkToFit="1"/>
    </xf>
    <xf numFmtId="0" fontId="10" fillId="0" borderId="0" xfId="0" applyFont="1" applyFill="1" applyBorder="1" applyAlignment="1">
      <alignment shrinkToFit="1"/>
    </xf>
    <xf numFmtId="3" fontId="1" fillId="0" borderId="1" xfId="0" applyNumberFormat="1" applyFont="1" applyFill="1" applyBorder="1" applyAlignment="1">
      <alignment horizontal="center" shrinkToFit="1"/>
    </xf>
    <xf numFmtId="187" fontId="7" fillId="0" borderId="17" xfId="0" applyNumberFormat="1" applyFont="1" applyFill="1" applyBorder="1" applyAlignment="1">
      <alignment horizontal="center" shrinkToFit="1"/>
    </xf>
    <xf numFmtId="3" fontId="12" fillId="0" borderId="17" xfId="0" applyNumberFormat="1" applyFont="1" applyFill="1" applyBorder="1" applyAlignment="1">
      <alignment horizontal="center" shrinkToFit="1"/>
    </xf>
    <xf numFmtId="0" fontId="7" fillId="5" borderId="2" xfId="0" applyFont="1" applyFill="1" applyBorder="1" applyAlignment="1">
      <alignment horizontal="center" shrinkToFit="1"/>
    </xf>
    <xf numFmtId="0" fontId="7" fillId="5" borderId="10" xfId="0" applyFont="1" applyFill="1" applyBorder="1" applyAlignment="1">
      <alignment horizontal="center" shrinkToFit="1"/>
    </xf>
    <xf numFmtId="0" fontId="1" fillId="5" borderId="4" xfId="0" applyFont="1" applyFill="1" applyBorder="1"/>
    <xf numFmtId="0" fontId="7" fillId="5" borderId="5" xfId="0" applyFont="1" applyFill="1" applyBorder="1" applyAlignment="1">
      <alignment horizontal="center" shrinkToFit="1"/>
    </xf>
    <xf numFmtId="0" fontId="7" fillId="5" borderId="11" xfId="0" applyFont="1" applyFill="1" applyBorder="1" applyAlignment="1">
      <alignment horizontal="center" shrinkToFit="1"/>
    </xf>
    <xf numFmtId="0" fontId="7" fillId="5" borderId="0" xfId="0" applyFont="1" applyFill="1" applyBorder="1" applyAlignment="1">
      <alignment horizontal="center" shrinkToFit="1"/>
    </xf>
    <xf numFmtId="0" fontId="7" fillId="5" borderId="6" xfId="0" applyFont="1" applyFill="1" applyBorder="1" applyAlignment="1">
      <alignment horizontal="center" shrinkToFit="1"/>
    </xf>
    <xf numFmtId="0" fontId="1" fillId="5" borderId="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shrinkToFit="1"/>
    </xf>
    <xf numFmtId="0" fontId="7" fillId="5" borderId="7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188" fontId="7" fillId="5" borderId="12" xfId="0" applyNumberFormat="1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shrinkToFit="1"/>
    </xf>
    <xf numFmtId="0" fontId="1" fillId="5" borderId="9" xfId="0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 shrinkToFit="1"/>
    </xf>
    <xf numFmtId="187" fontId="7" fillId="0" borderId="18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3" fontId="1" fillId="0" borderId="0" xfId="0" applyNumberFormat="1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shrinkToFit="1"/>
    </xf>
    <xf numFmtId="0" fontId="7" fillId="5" borderId="4" xfId="0" applyFont="1" applyFill="1" applyBorder="1" applyAlignment="1">
      <alignment horizontal="center" shrinkToFit="1"/>
    </xf>
    <xf numFmtId="0" fontId="7" fillId="5" borderId="5" xfId="0" applyFont="1" applyFill="1" applyBorder="1" applyAlignment="1">
      <alignment horizontal="center" shrinkToFit="1"/>
    </xf>
    <xf numFmtId="0" fontId="7" fillId="5" borderId="0" xfId="0" applyFont="1" applyFill="1" applyBorder="1" applyAlignment="1">
      <alignment horizontal="center" shrinkToFit="1"/>
    </xf>
    <xf numFmtId="0" fontId="7" fillId="5" borderId="6" xfId="0" applyFont="1" applyFill="1" applyBorder="1" applyAlignment="1">
      <alignment horizontal="center" shrinkToFit="1"/>
    </xf>
    <xf numFmtId="0" fontId="1" fillId="6" borderId="0" xfId="0" applyFont="1" applyFill="1"/>
    <xf numFmtId="0" fontId="0" fillId="6" borderId="0" xfId="0" applyFill="1"/>
    <xf numFmtId="3" fontId="6" fillId="0" borderId="17" xfId="0" applyNumberFormat="1" applyFont="1" applyFill="1" applyBorder="1" applyAlignment="1">
      <alignment horizontal="center" shrinkToFit="1"/>
    </xf>
    <xf numFmtId="3" fontId="12" fillId="0" borderId="11" xfId="0" applyNumberFormat="1" applyFont="1" applyFill="1" applyBorder="1" applyAlignment="1">
      <alignment horizontal="center" shrinkToFit="1"/>
    </xf>
    <xf numFmtId="0" fontId="1" fillId="5" borderId="6" xfId="0" applyFont="1" applyFill="1" applyBorder="1"/>
    <xf numFmtId="0" fontId="1" fillId="5" borderId="9" xfId="0" applyFont="1" applyFill="1" applyBorder="1"/>
    <xf numFmtId="0" fontId="1" fillId="5" borderId="4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shrinkToFit="1"/>
    </xf>
    <xf numFmtId="3" fontId="1" fillId="0" borderId="0" xfId="0" applyNumberFormat="1" applyFont="1" applyFill="1" applyAlignment="1">
      <alignment shrinkToFit="1"/>
    </xf>
    <xf numFmtId="2" fontId="1" fillId="0" borderId="0" xfId="0" applyNumberFormat="1" applyFont="1" applyFill="1" applyAlignment="1">
      <alignment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shrinkToFit="1"/>
    </xf>
    <xf numFmtId="0" fontId="7" fillId="5" borderId="3" xfId="0" applyFont="1" applyFill="1" applyBorder="1" applyAlignment="1">
      <alignment horizontal="center" shrinkToFit="1"/>
    </xf>
    <xf numFmtId="0" fontId="7" fillId="5" borderId="4" xfId="0" applyFont="1" applyFill="1" applyBorder="1" applyAlignment="1">
      <alignment horizontal="center" shrinkToFit="1"/>
    </xf>
    <xf numFmtId="0" fontId="7" fillId="5" borderId="5" xfId="0" applyFont="1" applyFill="1" applyBorder="1" applyAlignment="1">
      <alignment horizontal="center" shrinkToFit="1"/>
    </xf>
    <xf numFmtId="0" fontId="7" fillId="5" borderId="0" xfId="0" applyFont="1" applyFill="1" applyBorder="1" applyAlignment="1">
      <alignment horizontal="center" shrinkToFit="1"/>
    </xf>
    <xf numFmtId="0" fontId="7" fillId="5" borderId="6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3" fontId="1" fillId="0" borderId="0" xfId="0" applyNumberFormat="1" applyFont="1" applyFill="1" applyAlignment="1">
      <alignment horizontal="center" shrinkToFit="1"/>
    </xf>
    <xf numFmtId="2" fontId="1" fillId="0" borderId="0" xfId="0" applyNumberFormat="1" applyFont="1" applyFill="1" applyAlignment="1">
      <alignment horizont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shrinkToFit="1"/>
    </xf>
    <xf numFmtId="0" fontId="7" fillId="2" borderId="5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428624</xdr:colOff>
      <xdr:row>47</xdr:row>
      <xdr:rowOff>23812</xdr:rowOff>
    </xdr:from>
    <xdr:to>
      <xdr:col>18</xdr:col>
      <xdr:colOff>515937</xdr:colOff>
      <xdr:row>49</xdr:row>
      <xdr:rowOff>79375</xdr:rowOff>
    </xdr:to>
    <xdr:sp macro="" textlink="">
      <xdr:nvSpPr>
        <xdr:cNvPr id="3" name="วงเล็บปีกกาขวา 2"/>
        <xdr:cNvSpPr/>
      </xdr:nvSpPr>
      <xdr:spPr>
        <a:xfrm>
          <a:off x="9659937" y="10263187"/>
          <a:ext cx="87313" cy="531813"/>
        </a:xfrm>
        <a:prstGeom prst="rightBrace">
          <a:avLst>
            <a:gd name="adj1" fmla="val 8333"/>
            <a:gd name="adj2" fmla="val 48889"/>
          </a:avLst>
        </a:prstGeom>
        <a:noFill/>
        <a:ln w="1905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250"/>
  <sheetViews>
    <sheetView tabSelected="1" view="pageBreakPreview" topLeftCell="A23" zoomScale="120" zoomScaleNormal="130" zoomScaleSheetLayoutView="120" workbookViewId="0">
      <selection activeCell="V39" sqref="V39"/>
    </sheetView>
  </sheetViews>
  <sheetFormatPr defaultRowHeight="14.25" x14ac:dyDescent="0.2"/>
  <cols>
    <col min="1" max="1" width="3.25" customWidth="1"/>
    <col min="2" max="2" width="15.875" customWidth="1"/>
    <col min="3" max="3" width="9.5" customWidth="1"/>
    <col min="4" max="4" width="4.5" customWidth="1"/>
    <col min="5" max="5" width="4.875" customWidth="1"/>
    <col min="6" max="6" width="7.875" customWidth="1"/>
    <col min="7" max="7" width="5.875" customWidth="1"/>
    <col min="8" max="16" width="6.125" customWidth="1"/>
    <col min="17" max="20" width="7.125" customWidth="1"/>
    <col min="21" max="21" width="9.75" bestFit="1" customWidth="1"/>
  </cols>
  <sheetData>
    <row r="1" spans="1:25" ht="18.75" hidden="1" x14ac:dyDescent="0.3">
      <c r="A1" s="2"/>
      <c r="B1" s="2"/>
      <c r="C1" s="2"/>
      <c r="D1" s="2"/>
      <c r="E1" s="2"/>
      <c r="F1" s="2"/>
      <c r="G1" s="2"/>
      <c r="H1" s="2"/>
      <c r="I1" s="2" t="s">
        <v>34</v>
      </c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</row>
    <row r="2" spans="1:25" ht="18.75" hidden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1"/>
    </row>
    <row r="3" spans="1:25" ht="18.75" hidden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</row>
    <row r="4" spans="1:25" ht="18.75" hidden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</row>
    <row r="5" spans="1:25" ht="18.75" x14ac:dyDescent="0.3">
      <c r="A5" s="219" t="s">
        <v>133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1"/>
      <c r="V5" s="1"/>
      <c r="W5" s="1"/>
      <c r="X5" s="1"/>
      <c r="Y5" s="1"/>
    </row>
    <row r="6" spans="1:25" ht="18.75" x14ac:dyDescent="0.3">
      <c r="A6" s="177"/>
      <c r="B6" s="178"/>
      <c r="C6" s="178"/>
      <c r="D6" s="178" t="s">
        <v>2</v>
      </c>
      <c r="E6" s="215" t="s">
        <v>4</v>
      </c>
      <c r="F6" s="220"/>
      <c r="G6" s="213"/>
      <c r="H6" s="222" t="s">
        <v>5</v>
      </c>
      <c r="I6" s="223"/>
      <c r="J6" s="224"/>
      <c r="K6" s="223" t="s">
        <v>7</v>
      </c>
      <c r="L6" s="223"/>
      <c r="M6" s="223"/>
      <c r="N6" s="222" t="s">
        <v>77</v>
      </c>
      <c r="O6" s="223"/>
      <c r="P6" s="224"/>
      <c r="Q6" s="222" t="s">
        <v>71</v>
      </c>
      <c r="R6" s="223"/>
      <c r="S6" s="224"/>
      <c r="T6" s="179"/>
      <c r="U6" s="1"/>
      <c r="V6" s="1"/>
      <c r="W6" s="1"/>
      <c r="X6" s="1"/>
      <c r="Y6" s="1"/>
    </row>
    <row r="7" spans="1:25" ht="18.75" x14ac:dyDescent="0.3">
      <c r="A7" s="180" t="s">
        <v>0</v>
      </c>
      <c r="B7" s="181" t="s">
        <v>1</v>
      </c>
      <c r="C7" s="181" t="s">
        <v>69</v>
      </c>
      <c r="D7" s="181" t="s">
        <v>3</v>
      </c>
      <c r="E7" s="216"/>
      <c r="F7" s="221"/>
      <c r="G7" s="214"/>
      <c r="H7" s="225" t="s">
        <v>6</v>
      </c>
      <c r="I7" s="226"/>
      <c r="J7" s="227"/>
      <c r="K7" s="226" t="s">
        <v>8</v>
      </c>
      <c r="L7" s="226"/>
      <c r="M7" s="226"/>
      <c r="N7" s="225"/>
      <c r="O7" s="226"/>
      <c r="P7" s="227"/>
      <c r="Q7" s="180"/>
      <c r="R7" s="182"/>
      <c r="S7" s="183"/>
      <c r="T7" s="184" t="s">
        <v>9</v>
      </c>
      <c r="U7" s="1"/>
      <c r="V7" s="1"/>
      <c r="W7" s="1"/>
      <c r="X7" s="1"/>
      <c r="Y7" s="1"/>
    </row>
    <row r="8" spans="1:25" ht="18.75" x14ac:dyDescent="0.3">
      <c r="A8" s="180"/>
      <c r="B8" s="181"/>
      <c r="C8" s="181" t="s">
        <v>70</v>
      </c>
      <c r="D8" s="181"/>
      <c r="E8" s="177" t="s">
        <v>2</v>
      </c>
      <c r="F8" s="185" t="s">
        <v>75</v>
      </c>
      <c r="G8" s="186" t="s">
        <v>72</v>
      </c>
      <c r="H8" s="215">
        <v>2567</v>
      </c>
      <c r="I8" s="217">
        <v>2568</v>
      </c>
      <c r="J8" s="213">
        <v>2569</v>
      </c>
      <c r="K8" s="215">
        <v>2567</v>
      </c>
      <c r="L8" s="217">
        <v>2568</v>
      </c>
      <c r="M8" s="213">
        <v>2569</v>
      </c>
      <c r="N8" s="215">
        <v>2567</v>
      </c>
      <c r="O8" s="217">
        <v>2568</v>
      </c>
      <c r="P8" s="213">
        <v>2569</v>
      </c>
      <c r="Q8" s="215">
        <v>2567</v>
      </c>
      <c r="R8" s="217">
        <v>2568</v>
      </c>
      <c r="S8" s="213">
        <v>2569</v>
      </c>
      <c r="T8" s="184"/>
      <c r="U8" s="1"/>
      <c r="V8" s="1" t="s">
        <v>17</v>
      </c>
      <c r="W8" s="1"/>
      <c r="X8" s="1"/>
      <c r="Y8" s="1"/>
    </row>
    <row r="9" spans="1:25" ht="18.75" x14ac:dyDescent="0.3">
      <c r="A9" s="187"/>
      <c r="B9" s="188"/>
      <c r="C9" s="188"/>
      <c r="D9" s="188"/>
      <c r="E9" s="187" t="s">
        <v>74</v>
      </c>
      <c r="F9" s="189">
        <v>1</v>
      </c>
      <c r="G9" s="190" t="s">
        <v>73</v>
      </c>
      <c r="H9" s="216"/>
      <c r="I9" s="218"/>
      <c r="J9" s="214"/>
      <c r="K9" s="216"/>
      <c r="L9" s="218"/>
      <c r="M9" s="214"/>
      <c r="N9" s="216"/>
      <c r="O9" s="218"/>
      <c r="P9" s="214"/>
      <c r="Q9" s="216"/>
      <c r="R9" s="218"/>
      <c r="S9" s="214"/>
      <c r="T9" s="191"/>
      <c r="U9" s="1"/>
      <c r="V9" s="1"/>
      <c r="W9" s="1"/>
      <c r="X9" s="1"/>
      <c r="Y9" s="1"/>
    </row>
    <row r="10" spans="1:25" ht="18.75" x14ac:dyDescent="0.3">
      <c r="A10" s="12">
        <v>1</v>
      </c>
      <c r="B10" s="34" t="s">
        <v>78</v>
      </c>
      <c r="C10" s="12" t="s">
        <v>11</v>
      </c>
      <c r="D10" s="12">
        <v>1</v>
      </c>
      <c r="E10" s="12">
        <v>1</v>
      </c>
      <c r="F10" s="8">
        <v>445560</v>
      </c>
      <c r="G10" s="8">
        <v>168000</v>
      </c>
      <c r="H10" s="12">
        <v>1</v>
      </c>
      <c r="I10" s="12">
        <v>1</v>
      </c>
      <c r="J10" s="12">
        <v>1</v>
      </c>
      <c r="K10" s="12" t="s">
        <v>34</v>
      </c>
      <c r="L10" s="12" t="s">
        <v>34</v>
      </c>
      <c r="M10" s="8" t="s">
        <v>34</v>
      </c>
      <c r="N10" s="8">
        <v>16440</v>
      </c>
      <c r="O10" s="8">
        <v>16560</v>
      </c>
      <c r="P10" s="8">
        <v>16440</v>
      </c>
      <c r="Q10" s="8">
        <f>F10+G10+N10</f>
        <v>630000</v>
      </c>
      <c r="R10" s="8">
        <f>Q10+O10</f>
        <v>646560</v>
      </c>
      <c r="S10" s="8">
        <f>R10+P10</f>
        <v>663000</v>
      </c>
      <c r="T10" s="127">
        <v>37130</v>
      </c>
      <c r="U10" s="45"/>
      <c r="V10" s="1">
        <v>630000</v>
      </c>
      <c r="W10" s="1"/>
      <c r="X10" s="1"/>
      <c r="Y10" s="1"/>
    </row>
    <row r="11" spans="1:25" ht="18.75" x14ac:dyDescent="0.3">
      <c r="A11" s="32"/>
      <c r="B11" s="33" t="s">
        <v>10</v>
      </c>
      <c r="C11" s="32" t="s">
        <v>12</v>
      </c>
      <c r="D11" s="32"/>
      <c r="E11" s="32"/>
      <c r="F11" s="32"/>
      <c r="G11" s="5"/>
      <c r="H11" s="32"/>
      <c r="I11" s="32"/>
      <c r="J11" s="32"/>
      <c r="K11" s="32"/>
      <c r="L11" s="32"/>
      <c r="M11" s="5"/>
      <c r="N11" s="5"/>
      <c r="O11" s="5"/>
      <c r="P11" s="32"/>
      <c r="Q11" s="5"/>
      <c r="R11" s="5"/>
      <c r="S11" s="5"/>
      <c r="T11" s="176"/>
      <c r="U11" s="45" t="s">
        <v>17</v>
      </c>
      <c r="V11" s="1">
        <v>0</v>
      </c>
      <c r="W11" s="1"/>
      <c r="X11" s="1"/>
      <c r="Y11" s="1"/>
    </row>
    <row r="12" spans="1:25" ht="18.75" x14ac:dyDescent="0.3">
      <c r="A12" s="32">
        <v>2</v>
      </c>
      <c r="B12" s="33" t="s">
        <v>79</v>
      </c>
      <c r="C12" s="32" t="s">
        <v>11</v>
      </c>
      <c r="D12" s="32">
        <v>1</v>
      </c>
      <c r="E12" s="32">
        <v>1</v>
      </c>
      <c r="F12" s="5">
        <v>490800</v>
      </c>
      <c r="G12" s="5">
        <v>42000</v>
      </c>
      <c r="H12" s="32">
        <v>1</v>
      </c>
      <c r="I12" s="32">
        <v>1</v>
      </c>
      <c r="J12" s="32">
        <v>1</v>
      </c>
      <c r="K12" s="32" t="s">
        <v>34</v>
      </c>
      <c r="L12" s="32" t="s">
        <v>34</v>
      </c>
      <c r="M12" s="5" t="s">
        <v>34</v>
      </c>
      <c r="N12" s="5">
        <v>15720</v>
      </c>
      <c r="O12" s="5">
        <v>16440</v>
      </c>
      <c r="P12" s="5">
        <v>16920</v>
      </c>
      <c r="Q12" s="5">
        <f t="shared" ref="Q12:Q14" si="0">F12+G12+N12</f>
        <v>548520</v>
      </c>
      <c r="R12" s="5">
        <f t="shared" ref="R12" si="1">Q12+O12</f>
        <v>564960</v>
      </c>
      <c r="S12" s="5">
        <f t="shared" ref="S12" si="2">R12+P12</f>
        <v>581880</v>
      </c>
      <c r="T12" s="4">
        <v>40900</v>
      </c>
      <c r="U12" s="45"/>
      <c r="V12" s="1">
        <v>548520</v>
      </c>
      <c r="W12" s="1"/>
      <c r="X12" s="1"/>
      <c r="Y12" s="1"/>
    </row>
    <row r="13" spans="1:25" ht="18.75" x14ac:dyDescent="0.3">
      <c r="A13" s="32"/>
      <c r="B13" s="33" t="s">
        <v>10</v>
      </c>
      <c r="C13" s="32" t="s">
        <v>13</v>
      </c>
      <c r="D13" s="32"/>
      <c r="E13" s="32"/>
      <c r="F13" s="32"/>
      <c r="G13" s="5"/>
      <c r="H13" s="32"/>
      <c r="I13" s="32"/>
      <c r="J13" s="32"/>
      <c r="K13" s="32"/>
      <c r="L13" s="32"/>
      <c r="M13" s="5"/>
      <c r="N13" s="5"/>
      <c r="O13" s="5"/>
      <c r="P13" s="32"/>
      <c r="Q13" s="5"/>
      <c r="R13" s="32"/>
      <c r="S13" s="5"/>
      <c r="T13" s="3"/>
      <c r="U13" s="45"/>
      <c r="V13" s="1">
        <v>0</v>
      </c>
      <c r="W13" s="1"/>
      <c r="X13" s="1"/>
      <c r="Y13" s="1"/>
    </row>
    <row r="14" spans="1:25" ht="18.75" x14ac:dyDescent="0.3">
      <c r="A14" s="32">
        <v>3</v>
      </c>
      <c r="B14" s="33" t="s">
        <v>104</v>
      </c>
      <c r="C14" s="7" t="s">
        <v>114</v>
      </c>
      <c r="D14" s="32">
        <v>1</v>
      </c>
      <c r="E14" s="32">
        <v>1</v>
      </c>
      <c r="F14" s="5">
        <v>185040</v>
      </c>
      <c r="G14" s="5">
        <v>0</v>
      </c>
      <c r="H14" s="92">
        <v>1</v>
      </c>
      <c r="I14" s="92">
        <v>1</v>
      </c>
      <c r="J14" s="7">
        <v>1</v>
      </c>
      <c r="K14" s="72" t="s">
        <v>34</v>
      </c>
      <c r="L14" s="72" t="s">
        <v>34</v>
      </c>
      <c r="M14" s="9" t="s">
        <v>34</v>
      </c>
      <c r="N14" s="9">
        <v>9600</v>
      </c>
      <c r="O14" s="9">
        <v>8640</v>
      </c>
      <c r="P14" s="9">
        <v>7560</v>
      </c>
      <c r="Q14" s="5">
        <f t="shared" si="0"/>
        <v>194640</v>
      </c>
      <c r="R14" s="9">
        <f t="shared" ref="R14" si="3">Q14+O14</f>
        <v>203280</v>
      </c>
      <c r="S14" s="9">
        <f t="shared" ref="S14" si="4">R14+P14</f>
        <v>210840</v>
      </c>
      <c r="T14" s="38">
        <v>15420</v>
      </c>
      <c r="U14" s="45"/>
      <c r="V14" s="1">
        <v>194640</v>
      </c>
      <c r="W14" s="1"/>
      <c r="X14" s="1"/>
      <c r="Y14" s="1"/>
    </row>
    <row r="15" spans="1:25" ht="18.75" x14ac:dyDescent="0.3">
      <c r="A15" s="32"/>
      <c r="B15" s="68" t="s">
        <v>76</v>
      </c>
      <c r="C15" s="32"/>
      <c r="D15" s="32"/>
      <c r="E15" s="32"/>
      <c r="F15" s="32"/>
      <c r="G15" s="5"/>
      <c r="H15" s="32"/>
      <c r="I15" s="32"/>
      <c r="J15" s="32"/>
      <c r="K15" s="32"/>
      <c r="L15" s="32"/>
      <c r="M15" s="5"/>
      <c r="N15" s="5"/>
      <c r="O15" s="5"/>
      <c r="P15" s="32"/>
      <c r="Q15" s="32"/>
      <c r="R15" s="32"/>
      <c r="S15" s="5"/>
      <c r="T15" s="3"/>
      <c r="U15" s="45"/>
      <c r="V15" s="1">
        <v>0</v>
      </c>
      <c r="W15" s="1"/>
      <c r="X15" s="1"/>
      <c r="Y15" s="1"/>
    </row>
    <row r="16" spans="1:25" ht="18.75" x14ac:dyDescent="0.3">
      <c r="A16" s="32">
        <v>4</v>
      </c>
      <c r="B16" s="33" t="s">
        <v>80</v>
      </c>
      <c r="C16" s="32" t="s">
        <v>15</v>
      </c>
      <c r="D16" s="32">
        <v>1</v>
      </c>
      <c r="E16" s="32">
        <v>1</v>
      </c>
      <c r="F16" s="5">
        <v>522960</v>
      </c>
      <c r="G16" s="5">
        <v>42000</v>
      </c>
      <c r="H16" s="32">
        <v>1</v>
      </c>
      <c r="I16" s="32">
        <v>1</v>
      </c>
      <c r="J16" s="32">
        <v>1</v>
      </c>
      <c r="K16" s="32" t="s">
        <v>34</v>
      </c>
      <c r="L16" s="32" t="s">
        <v>34</v>
      </c>
      <c r="M16" s="5" t="s">
        <v>34</v>
      </c>
      <c r="N16" s="5">
        <v>16920</v>
      </c>
      <c r="O16" s="5">
        <v>18000</v>
      </c>
      <c r="P16" s="5">
        <v>18000</v>
      </c>
      <c r="Q16" s="5">
        <f>F16+G16+N16</f>
        <v>581880</v>
      </c>
      <c r="R16" s="5">
        <f>Q16+O16</f>
        <v>599880</v>
      </c>
      <c r="S16" s="5">
        <f>R16+P16</f>
        <v>617880</v>
      </c>
      <c r="T16" s="4">
        <v>43580</v>
      </c>
      <c r="U16" s="45" t="s">
        <v>17</v>
      </c>
      <c r="V16" s="1">
        <v>581880</v>
      </c>
      <c r="W16" s="1"/>
      <c r="X16" s="1"/>
      <c r="Y16" s="1"/>
    </row>
    <row r="17" spans="1:25" ht="18.75" x14ac:dyDescent="0.3">
      <c r="A17" s="32"/>
      <c r="B17" s="33" t="s">
        <v>14</v>
      </c>
      <c r="C17" s="32" t="s">
        <v>13</v>
      </c>
      <c r="D17" s="32"/>
      <c r="E17" s="32"/>
      <c r="F17" s="32"/>
      <c r="G17" s="5"/>
      <c r="H17" s="32"/>
      <c r="I17" s="32"/>
      <c r="J17" s="32"/>
      <c r="K17" s="32"/>
      <c r="L17" s="32"/>
      <c r="M17" s="5"/>
      <c r="N17" s="5"/>
      <c r="O17" s="5"/>
      <c r="P17" s="32"/>
      <c r="Q17" s="32"/>
      <c r="R17" s="32"/>
      <c r="S17" s="5"/>
      <c r="T17" s="3"/>
      <c r="U17" s="45"/>
      <c r="V17" s="1">
        <v>0</v>
      </c>
      <c r="W17" s="1"/>
      <c r="X17" s="1"/>
      <c r="Y17" s="1"/>
    </row>
    <row r="18" spans="1:25" ht="18.75" x14ac:dyDescent="0.3">
      <c r="A18" s="32">
        <v>5</v>
      </c>
      <c r="B18" s="33" t="s">
        <v>81</v>
      </c>
      <c r="C18" s="32" t="s">
        <v>15</v>
      </c>
      <c r="D18" s="32">
        <v>1</v>
      </c>
      <c r="E18" s="32">
        <v>0</v>
      </c>
      <c r="F18" s="5">
        <v>393600</v>
      </c>
      <c r="G18" s="5">
        <v>18000</v>
      </c>
      <c r="H18" s="32">
        <v>1</v>
      </c>
      <c r="I18" s="32">
        <v>1</v>
      </c>
      <c r="J18" s="32">
        <v>1</v>
      </c>
      <c r="K18" s="32" t="s">
        <v>34</v>
      </c>
      <c r="L18" s="32" t="s">
        <v>34</v>
      </c>
      <c r="M18" s="5" t="s">
        <v>34</v>
      </c>
      <c r="N18" s="5">
        <v>13620</v>
      </c>
      <c r="O18" s="5">
        <v>13620</v>
      </c>
      <c r="P18" s="5">
        <v>13620</v>
      </c>
      <c r="Q18" s="5">
        <f>F18+G18+N18</f>
        <v>425220</v>
      </c>
      <c r="R18" s="5">
        <f>Q18+O18</f>
        <v>438840</v>
      </c>
      <c r="S18" s="5">
        <f>R18+P18</f>
        <v>452460</v>
      </c>
      <c r="T18" s="41" t="s">
        <v>32</v>
      </c>
      <c r="U18" s="45"/>
      <c r="V18" s="1">
        <v>425220</v>
      </c>
      <c r="W18" s="1"/>
      <c r="X18" s="1"/>
      <c r="Y18" s="1"/>
    </row>
    <row r="19" spans="1:25" ht="18.75" x14ac:dyDescent="0.3">
      <c r="A19" s="32"/>
      <c r="B19" s="33" t="s">
        <v>14</v>
      </c>
      <c r="C19" s="32" t="s">
        <v>13</v>
      </c>
      <c r="D19" s="32"/>
      <c r="E19" s="32"/>
      <c r="F19" s="32"/>
      <c r="G19" s="5"/>
      <c r="H19" s="32"/>
      <c r="I19" s="32"/>
      <c r="J19" s="32"/>
      <c r="K19" s="32"/>
      <c r="L19" s="32"/>
      <c r="M19" s="5"/>
      <c r="N19" s="5"/>
      <c r="O19" s="5"/>
      <c r="P19" s="32"/>
      <c r="Q19" s="32"/>
      <c r="R19" s="32"/>
      <c r="S19" s="5"/>
      <c r="T19" s="3"/>
      <c r="U19" s="45"/>
      <c r="V19" s="1">
        <v>0</v>
      </c>
      <c r="W19" s="1"/>
      <c r="X19" s="1"/>
      <c r="Y19" s="1"/>
    </row>
    <row r="20" spans="1:25" ht="18.75" x14ac:dyDescent="0.3">
      <c r="A20" s="32">
        <v>6</v>
      </c>
      <c r="B20" s="33" t="s">
        <v>82</v>
      </c>
      <c r="C20" s="32" t="s">
        <v>15</v>
      </c>
      <c r="D20" s="32">
        <v>1</v>
      </c>
      <c r="E20" s="32">
        <v>1</v>
      </c>
      <c r="F20" s="5">
        <v>435720</v>
      </c>
      <c r="G20" s="5">
        <v>18000</v>
      </c>
      <c r="H20" s="32">
        <v>1</v>
      </c>
      <c r="I20" s="32">
        <v>1</v>
      </c>
      <c r="J20" s="32">
        <v>1</v>
      </c>
      <c r="K20" s="32" t="s">
        <v>34</v>
      </c>
      <c r="L20" s="32" t="s">
        <v>34</v>
      </c>
      <c r="M20" s="5" t="s">
        <v>34</v>
      </c>
      <c r="N20" s="5">
        <v>13200</v>
      </c>
      <c r="O20" s="5">
        <v>13320</v>
      </c>
      <c r="P20" s="5">
        <v>13320</v>
      </c>
      <c r="Q20" s="5">
        <f>F20+G20+N20</f>
        <v>466920</v>
      </c>
      <c r="R20" s="5">
        <f>Q20+O20</f>
        <v>480240</v>
      </c>
      <c r="S20" s="5">
        <f>R20+P20</f>
        <v>493560</v>
      </c>
      <c r="T20" s="4">
        <v>36310</v>
      </c>
      <c r="U20" s="45"/>
      <c r="V20" s="1">
        <v>466920</v>
      </c>
      <c r="W20" s="1"/>
      <c r="X20" s="1"/>
      <c r="Y20" s="1"/>
    </row>
    <row r="21" spans="1:25" ht="18.75" x14ac:dyDescent="0.3">
      <c r="A21" s="32"/>
      <c r="B21" s="33" t="s">
        <v>14</v>
      </c>
      <c r="C21" s="32" t="s">
        <v>13</v>
      </c>
      <c r="D21" s="32"/>
      <c r="E21" s="32"/>
      <c r="F21" s="32"/>
      <c r="G21" s="5"/>
      <c r="H21" s="32"/>
      <c r="I21" s="32"/>
      <c r="J21" s="32"/>
      <c r="K21" s="32"/>
      <c r="L21" s="32"/>
      <c r="M21" s="5"/>
      <c r="N21" s="5"/>
      <c r="O21" s="5"/>
      <c r="P21" s="32"/>
      <c r="Q21" s="32"/>
      <c r="R21" s="32"/>
      <c r="S21" s="5"/>
      <c r="T21" s="3"/>
      <c r="U21" s="45"/>
      <c r="V21" s="1">
        <v>0</v>
      </c>
      <c r="W21" s="1"/>
      <c r="X21" s="1"/>
      <c r="Y21" s="1"/>
    </row>
    <row r="22" spans="1:25" ht="18.75" x14ac:dyDescent="0.3">
      <c r="A22" s="32">
        <v>7</v>
      </c>
      <c r="B22" s="33" t="s">
        <v>125</v>
      </c>
      <c r="C22" s="32" t="s">
        <v>15</v>
      </c>
      <c r="D22" s="32">
        <v>1</v>
      </c>
      <c r="E22" s="32">
        <v>1</v>
      </c>
      <c r="F22" s="5">
        <v>435720</v>
      </c>
      <c r="G22" s="5">
        <v>18000</v>
      </c>
      <c r="H22" s="32">
        <v>1</v>
      </c>
      <c r="I22" s="32">
        <v>1</v>
      </c>
      <c r="J22" s="32">
        <v>1</v>
      </c>
      <c r="K22" s="32" t="s">
        <v>34</v>
      </c>
      <c r="L22" s="32" t="s">
        <v>34</v>
      </c>
      <c r="M22" s="5" t="s">
        <v>34</v>
      </c>
      <c r="N22" s="5">
        <v>13200</v>
      </c>
      <c r="O22" s="5">
        <v>13320</v>
      </c>
      <c r="P22" s="5">
        <v>13320</v>
      </c>
      <c r="Q22" s="5">
        <f>F22+G22+N22</f>
        <v>466920</v>
      </c>
      <c r="R22" s="5">
        <f>Q22+O22</f>
        <v>480240</v>
      </c>
      <c r="S22" s="5">
        <f>R22+P22</f>
        <v>493560</v>
      </c>
      <c r="T22" s="4">
        <v>36310</v>
      </c>
      <c r="U22" s="45"/>
      <c r="V22" s="1">
        <v>466920</v>
      </c>
      <c r="W22" s="1"/>
      <c r="X22" s="1"/>
      <c r="Y22" s="1"/>
    </row>
    <row r="23" spans="1:25" ht="18.75" x14ac:dyDescent="0.3">
      <c r="A23" s="32"/>
      <c r="B23" s="33" t="s">
        <v>16</v>
      </c>
      <c r="C23" s="32" t="s">
        <v>13</v>
      </c>
      <c r="D23" s="32"/>
      <c r="E23" s="32"/>
      <c r="F23" s="32"/>
      <c r="G23" s="5" t="s">
        <v>17</v>
      </c>
      <c r="H23" s="32"/>
      <c r="I23" s="32"/>
      <c r="J23" s="32"/>
      <c r="K23" s="32"/>
      <c r="L23" s="32"/>
      <c r="M23" s="5" t="s">
        <v>17</v>
      </c>
      <c r="N23" s="5"/>
      <c r="O23" s="5"/>
      <c r="P23" s="32"/>
      <c r="Q23" s="32"/>
      <c r="R23" s="32"/>
      <c r="S23" s="5"/>
      <c r="T23" s="3"/>
      <c r="U23" s="45"/>
      <c r="V23" s="1">
        <v>0</v>
      </c>
      <c r="W23" s="1"/>
      <c r="X23" s="1"/>
      <c r="Y23" s="1"/>
    </row>
    <row r="24" spans="1:25" ht="18.75" x14ac:dyDescent="0.3">
      <c r="A24" s="32">
        <v>8</v>
      </c>
      <c r="B24" s="33" t="s">
        <v>84</v>
      </c>
      <c r="C24" s="32" t="s">
        <v>15</v>
      </c>
      <c r="D24" s="32">
        <v>1</v>
      </c>
      <c r="E24" s="32">
        <v>0</v>
      </c>
      <c r="F24" s="5">
        <v>393600</v>
      </c>
      <c r="G24" s="5">
        <v>18000</v>
      </c>
      <c r="H24" s="32">
        <v>1</v>
      </c>
      <c r="I24" s="32">
        <v>1</v>
      </c>
      <c r="J24" s="32">
        <v>1</v>
      </c>
      <c r="K24" s="32" t="s">
        <v>34</v>
      </c>
      <c r="L24" s="32" t="s">
        <v>34</v>
      </c>
      <c r="M24" s="5" t="s">
        <v>34</v>
      </c>
      <c r="N24" s="5">
        <v>13620</v>
      </c>
      <c r="O24" s="5">
        <v>13620</v>
      </c>
      <c r="P24" s="5">
        <v>13620</v>
      </c>
      <c r="Q24" s="5">
        <f>F24+G24+N24</f>
        <v>425220</v>
      </c>
      <c r="R24" s="5">
        <f>Q24+O24</f>
        <v>438840</v>
      </c>
      <c r="S24" s="5">
        <f>R24+P24</f>
        <v>452460</v>
      </c>
      <c r="T24" s="41" t="s">
        <v>32</v>
      </c>
      <c r="U24" s="45"/>
      <c r="V24" s="1">
        <v>425220</v>
      </c>
      <c r="W24" s="1"/>
      <c r="X24" s="1"/>
      <c r="Y24" s="1"/>
    </row>
    <row r="25" spans="1:25" ht="18.75" x14ac:dyDescent="0.3">
      <c r="A25" s="32"/>
      <c r="B25" s="33" t="s">
        <v>16</v>
      </c>
      <c r="C25" s="32" t="s">
        <v>13</v>
      </c>
      <c r="D25" s="32"/>
      <c r="E25" s="32"/>
      <c r="F25" s="32"/>
      <c r="G25" s="5"/>
      <c r="H25" s="32"/>
      <c r="I25" s="32"/>
      <c r="J25" s="32"/>
      <c r="K25" s="32"/>
      <c r="L25" s="32"/>
      <c r="M25" s="5"/>
      <c r="N25" s="5"/>
      <c r="O25" s="5"/>
      <c r="P25" s="32"/>
      <c r="Q25" s="32"/>
      <c r="R25" s="32"/>
      <c r="S25" s="5"/>
      <c r="T25" s="3"/>
      <c r="U25" s="45"/>
      <c r="V25" s="1">
        <v>0</v>
      </c>
      <c r="W25" s="1"/>
      <c r="X25" s="1"/>
      <c r="Y25" s="1"/>
    </row>
    <row r="26" spans="1:25" ht="18.75" x14ac:dyDescent="0.3">
      <c r="A26" s="32">
        <v>9</v>
      </c>
      <c r="B26" s="33" t="s">
        <v>85</v>
      </c>
      <c r="C26" s="32" t="s">
        <v>15</v>
      </c>
      <c r="D26" s="32">
        <v>1</v>
      </c>
      <c r="E26" s="32">
        <v>1</v>
      </c>
      <c r="F26" s="5">
        <v>422640</v>
      </c>
      <c r="G26" s="5">
        <v>18000</v>
      </c>
      <c r="H26" s="32">
        <v>1</v>
      </c>
      <c r="I26" s="32">
        <v>1</v>
      </c>
      <c r="J26" s="32">
        <v>1</v>
      </c>
      <c r="K26" s="32" t="s">
        <v>34</v>
      </c>
      <c r="L26" s="32" t="s">
        <v>34</v>
      </c>
      <c r="M26" s="5" t="s">
        <v>34</v>
      </c>
      <c r="N26" s="5">
        <v>13080</v>
      </c>
      <c r="O26" s="5">
        <v>13200</v>
      </c>
      <c r="P26" s="5">
        <v>13320</v>
      </c>
      <c r="Q26" s="5">
        <f>F26+G26+N26</f>
        <v>453720</v>
      </c>
      <c r="R26" s="5">
        <f>Q26+O26</f>
        <v>466920</v>
      </c>
      <c r="S26" s="5">
        <f>R26+P26</f>
        <v>480240</v>
      </c>
      <c r="T26" s="4">
        <v>35220</v>
      </c>
      <c r="U26" s="45"/>
      <c r="V26" s="1">
        <v>453720</v>
      </c>
      <c r="W26" s="1"/>
      <c r="X26" s="1"/>
      <c r="Y26" s="1"/>
    </row>
    <row r="27" spans="1:25" ht="18.75" x14ac:dyDescent="0.3">
      <c r="A27" s="32"/>
      <c r="B27" s="33" t="s">
        <v>18</v>
      </c>
      <c r="C27" s="32" t="s">
        <v>13</v>
      </c>
      <c r="D27" s="32"/>
      <c r="E27" s="32"/>
      <c r="F27" s="32"/>
      <c r="G27" s="32"/>
      <c r="H27" s="32"/>
      <c r="I27" s="32"/>
      <c r="J27" s="32"/>
      <c r="K27" s="32"/>
      <c r="L27" s="32"/>
      <c r="M27" s="5"/>
      <c r="N27" s="5"/>
      <c r="O27" s="5"/>
      <c r="P27" s="32"/>
      <c r="Q27" s="32"/>
      <c r="R27" s="32"/>
      <c r="S27" s="5"/>
      <c r="T27" s="3"/>
      <c r="U27" s="45"/>
      <c r="V27" s="1">
        <v>0</v>
      </c>
      <c r="W27" s="1"/>
      <c r="X27" s="1"/>
      <c r="Y27" s="1"/>
    </row>
    <row r="28" spans="1:25" ht="18.75" x14ac:dyDescent="0.3">
      <c r="A28" s="32">
        <v>10</v>
      </c>
      <c r="B28" s="33" t="s">
        <v>19</v>
      </c>
      <c r="C28" s="32" t="s">
        <v>27</v>
      </c>
      <c r="D28" s="32">
        <v>1</v>
      </c>
      <c r="E28" s="32">
        <v>1</v>
      </c>
      <c r="F28" s="5">
        <v>376080</v>
      </c>
      <c r="G28" s="32">
        <v>0</v>
      </c>
      <c r="H28" s="32">
        <v>1</v>
      </c>
      <c r="I28" s="32">
        <v>1</v>
      </c>
      <c r="J28" s="32">
        <v>1</v>
      </c>
      <c r="K28" s="32" t="s">
        <v>34</v>
      </c>
      <c r="L28" s="32" t="s">
        <v>34</v>
      </c>
      <c r="M28" s="5" t="s">
        <v>34</v>
      </c>
      <c r="N28" s="5">
        <v>13320</v>
      </c>
      <c r="O28" s="5">
        <v>13320</v>
      </c>
      <c r="P28" s="5">
        <v>13440</v>
      </c>
      <c r="Q28" s="5">
        <f>F28+G28+N28</f>
        <v>389400</v>
      </c>
      <c r="R28" s="5">
        <f t="shared" ref="R28:R31" si="5">Q28+O28</f>
        <v>402720</v>
      </c>
      <c r="S28" s="5">
        <f t="shared" ref="S28:S31" si="6">R28+P28</f>
        <v>416160</v>
      </c>
      <c r="T28" s="4">
        <v>31340</v>
      </c>
      <c r="U28" s="45"/>
      <c r="V28" s="1">
        <v>389400</v>
      </c>
      <c r="W28" s="1"/>
      <c r="X28" s="1"/>
      <c r="Y28" s="1"/>
    </row>
    <row r="29" spans="1:25" ht="18.75" x14ac:dyDescent="0.3">
      <c r="A29" s="32">
        <v>11</v>
      </c>
      <c r="B29" s="33" t="s">
        <v>20</v>
      </c>
      <c r="C29" s="32" t="s">
        <v>28</v>
      </c>
      <c r="D29" s="32">
        <v>1</v>
      </c>
      <c r="E29" s="32">
        <v>1</v>
      </c>
      <c r="F29" s="5">
        <v>308040</v>
      </c>
      <c r="G29" s="32">
        <v>0</v>
      </c>
      <c r="H29" s="32">
        <v>1</v>
      </c>
      <c r="I29" s="32">
        <v>1</v>
      </c>
      <c r="J29" s="32">
        <v>1</v>
      </c>
      <c r="K29" s="32" t="s">
        <v>34</v>
      </c>
      <c r="L29" s="32" t="s">
        <v>34</v>
      </c>
      <c r="M29" s="5" t="s">
        <v>34</v>
      </c>
      <c r="N29" s="5">
        <v>9960</v>
      </c>
      <c r="O29" s="5">
        <v>10200</v>
      </c>
      <c r="P29" s="5">
        <v>10800</v>
      </c>
      <c r="Q29" s="5">
        <f>F29+G29+N29</f>
        <v>318000</v>
      </c>
      <c r="R29" s="5">
        <f t="shared" si="5"/>
        <v>328200</v>
      </c>
      <c r="S29" s="5">
        <f t="shared" si="6"/>
        <v>339000</v>
      </c>
      <c r="T29" s="4">
        <v>25670</v>
      </c>
      <c r="U29" s="45"/>
      <c r="V29" s="1">
        <v>318000</v>
      </c>
      <c r="W29" s="1"/>
      <c r="X29" s="1"/>
      <c r="Y29" s="1"/>
    </row>
    <row r="30" spans="1:25" ht="18.75" x14ac:dyDescent="0.3">
      <c r="A30" s="32">
        <v>12</v>
      </c>
      <c r="B30" s="33" t="s">
        <v>21</v>
      </c>
      <c r="C30" s="32" t="s">
        <v>27</v>
      </c>
      <c r="D30" s="32">
        <v>1</v>
      </c>
      <c r="E30" s="32">
        <v>1</v>
      </c>
      <c r="F30" s="5">
        <v>317520</v>
      </c>
      <c r="G30" s="32">
        <v>0</v>
      </c>
      <c r="H30" s="32">
        <v>1</v>
      </c>
      <c r="I30" s="32">
        <v>1</v>
      </c>
      <c r="J30" s="32">
        <v>1</v>
      </c>
      <c r="K30" s="32" t="s">
        <v>34</v>
      </c>
      <c r="L30" s="32" t="s">
        <v>34</v>
      </c>
      <c r="M30" s="5" t="s">
        <v>34</v>
      </c>
      <c r="N30" s="5">
        <v>12240</v>
      </c>
      <c r="O30" s="5">
        <v>12960</v>
      </c>
      <c r="P30" s="5">
        <v>13440</v>
      </c>
      <c r="Q30" s="5">
        <f>F30+G30+N30</f>
        <v>329760</v>
      </c>
      <c r="R30" s="5">
        <f t="shared" si="5"/>
        <v>342720</v>
      </c>
      <c r="S30" s="5">
        <f t="shared" si="6"/>
        <v>356160</v>
      </c>
      <c r="T30" s="4">
        <v>26460</v>
      </c>
      <c r="U30" s="45"/>
      <c r="V30" s="1">
        <v>329760</v>
      </c>
      <c r="W30" s="1"/>
      <c r="X30" s="1"/>
      <c r="Y30" s="1"/>
    </row>
    <row r="31" spans="1:25" ht="18.75" x14ac:dyDescent="0.3">
      <c r="A31" s="32">
        <v>13</v>
      </c>
      <c r="B31" s="33" t="s">
        <v>22</v>
      </c>
      <c r="C31" s="32" t="s">
        <v>30</v>
      </c>
      <c r="D31" s="32">
        <v>1</v>
      </c>
      <c r="E31" s="32">
        <v>1</v>
      </c>
      <c r="F31" s="5">
        <v>357720</v>
      </c>
      <c r="G31" s="32">
        <v>0</v>
      </c>
      <c r="H31" s="32">
        <v>1</v>
      </c>
      <c r="I31" s="32">
        <v>1</v>
      </c>
      <c r="J31" s="32">
        <v>1</v>
      </c>
      <c r="K31" s="32" t="s">
        <v>34</v>
      </c>
      <c r="L31" s="32" t="s">
        <v>34</v>
      </c>
      <c r="M31" s="5" t="s">
        <v>34</v>
      </c>
      <c r="N31" s="5">
        <v>11520</v>
      </c>
      <c r="O31" s="5">
        <v>11880</v>
      </c>
      <c r="P31" s="5">
        <v>12360</v>
      </c>
      <c r="Q31" s="5">
        <f>F31+G31+N31</f>
        <v>369240</v>
      </c>
      <c r="R31" s="5">
        <f t="shared" si="5"/>
        <v>381120</v>
      </c>
      <c r="S31" s="5">
        <f t="shared" si="6"/>
        <v>393480</v>
      </c>
      <c r="T31" s="4">
        <v>29810</v>
      </c>
      <c r="U31" s="45"/>
      <c r="V31" s="1">
        <v>369240</v>
      </c>
      <c r="W31" s="1"/>
      <c r="X31" s="1"/>
      <c r="Y31" s="1"/>
    </row>
    <row r="32" spans="1:25" ht="18.75" x14ac:dyDescent="0.3">
      <c r="A32" s="33"/>
      <c r="B32" s="33" t="s">
        <v>23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5"/>
      <c r="N32" s="5"/>
      <c r="O32" s="5"/>
      <c r="P32" s="32"/>
      <c r="Q32" s="32"/>
      <c r="R32" s="32"/>
      <c r="S32" s="5"/>
      <c r="T32" s="35"/>
      <c r="U32" s="45"/>
      <c r="V32" s="1">
        <v>0</v>
      </c>
      <c r="W32" s="1"/>
      <c r="X32" s="1"/>
      <c r="Y32" s="1"/>
    </row>
    <row r="33" spans="1:25" ht="18.75" x14ac:dyDescent="0.3">
      <c r="A33" s="16">
        <v>14</v>
      </c>
      <c r="B33" s="121" t="s">
        <v>24</v>
      </c>
      <c r="C33" s="40" t="s">
        <v>28</v>
      </c>
      <c r="D33" s="40">
        <v>1</v>
      </c>
      <c r="E33" s="13">
        <v>1</v>
      </c>
      <c r="F33" s="50">
        <v>180720</v>
      </c>
      <c r="G33" s="13">
        <v>0</v>
      </c>
      <c r="H33" s="13">
        <v>1</v>
      </c>
      <c r="I33" s="13">
        <v>1</v>
      </c>
      <c r="J33" s="13">
        <v>1</v>
      </c>
      <c r="K33" s="13" t="s">
        <v>34</v>
      </c>
      <c r="L33" s="13" t="s">
        <v>34</v>
      </c>
      <c r="M33" s="50" t="s">
        <v>34</v>
      </c>
      <c r="N33" s="50">
        <v>9360</v>
      </c>
      <c r="O33" s="50">
        <v>9120</v>
      </c>
      <c r="P33" s="50">
        <v>8280</v>
      </c>
      <c r="Q33" s="50">
        <f>F33+G33+N33</f>
        <v>190080</v>
      </c>
      <c r="R33" s="50">
        <f>Q33+O33</f>
        <v>199200</v>
      </c>
      <c r="S33" s="50">
        <f>R33+P33</f>
        <v>207480</v>
      </c>
      <c r="T33" s="122">
        <v>15060</v>
      </c>
      <c r="U33" s="45"/>
      <c r="V33" s="1">
        <v>190080</v>
      </c>
      <c r="W33" s="1"/>
      <c r="X33" s="1"/>
      <c r="Y33" s="1"/>
    </row>
    <row r="34" spans="1:25" ht="18.75" x14ac:dyDescent="0.3">
      <c r="A34" s="17"/>
      <c r="B34" s="17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0"/>
      <c r="N34" s="10"/>
      <c r="O34" s="10"/>
      <c r="P34" s="115"/>
      <c r="Q34" s="115"/>
      <c r="R34" s="115"/>
      <c r="S34" s="10"/>
      <c r="T34" s="52"/>
      <c r="U34" s="1"/>
      <c r="V34" s="165">
        <f>SUM(V10:V33)</f>
        <v>5789520</v>
      </c>
      <c r="W34" s="1"/>
      <c r="X34" s="1"/>
      <c r="Y34" s="1"/>
    </row>
    <row r="35" spans="1:25" ht="18.75" x14ac:dyDescent="0.3">
      <c r="A35" s="230" t="s">
        <v>134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1"/>
      <c r="V35" s="1"/>
      <c r="W35" s="1"/>
      <c r="X35" s="1"/>
      <c r="Y35" s="1"/>
    </row>
    <row r="36" spans="1:25" ht="18.75" x14ac:dyDescent="0.3">
      <c r="A36" s="198"/>
      <c r="B36" s="178"/>
      <c r="C36" s="178"/>
      <c r="D36" s="178" t="s">
        <v>2</v>
      </c>
      <c r="E36" s="215" t="s">
        <v>4</v>
      </c>
      <c r="F36" s="220"/>
      <c r="G36" s="213"/>
      <c r="H36" s="222" t="s">
        <v>5</v>
      </c>
      <c r="I36" s="223"/>
      <c r="J36" s="224"/>
      <c r="K36" s="223" t="s">
        <v>7</v>
      </c>
      <c r="L36" s="223"/>
      <c r="M36" s="223"/>
      <c r="N36" s="222" t="s">
        <v>77</v>
      </c>
      <c r="O36" s="223"/>
      <c r="P36" s="224"/>
      <c r="Q36" s="222" t="s">
        <v>71</v>
      </c>
      <c r="R36" s="223"/>
      <c r="S36" s="224"/>
      <c r="T36" s="209"/>
      <c r="U36" s="1"/>
      <c r="V36" s="1"/>
      <c r="W36" s="1"/>
      <c r="X36" s="1"/>
      <c r="Y36" s="1"/>
    </row>
    <row r="37" spans="1:25" ht="18.75" x14ac:dyDescent="0.3">
      <c r="A37" s="200" t="s">
        <v>0</v>
      </c>
      <c r="B37" s="181" t="s">
        <v>1</v>
      </c>
      <c r="C37" s="181" t="s">
        <v>69</v>
      </c>
      <c r="D37" s="181" t="s">
        <v>3</v>
      </c>
      <c r="E37" s="216"/>
      <c r="F37" s="221"/>
      <c r="G37" s="214"/>
      <c r="H37" s="225" t="s">
        <v>6</v>
      </c>
      <c r="I37" s="226"/>
      <c r="J37" s="227"/>
      <c r="K37" s="226" t="s">
        <v>8</v>
      </c>
      <c r="L37" s="226"/>
      <c r="M37" s="226"/>
      <c r="N37" s="225"/>
      <c r="O37" s="226"/>
      <c r="P37" s="227"/>
      <c r="Q37" s="200"/>
      <c r="R37" s="201"/>
      <c r="S37" s="202"/>
      <c r="T37" s="184" t="s">
        <v>9</v>
      </c>
      <c r="U37" s="1"/>
      <c r="V37" s="1"/>
      <c r="W37" s="1"/>
      <c r="X37" s="1"/>
      <c r="Y37" s="1"/>
    </row>
    <row r="38" spans="1:25" ht="18.75" x14ac:dyDescent="0.3">
      <c r="A38" s="200"/>
      <c r="B38" s="181"/>
      <c r="C38" s="181" t="s">
        <v>70</v>
      </c>
      <c r="D38" s="181"/>
      <c r="E38" s="198" t="s">
        <v>2</v>
      </c>
      <c r="F38" s="197" t="s">
        <v>75</v>
      </c>
      <c r="G38" s="199" t="s">
        <v>72</v>
      </c>
      <c r="H38" s="215">
        <v>2567</v>
      </c>
      <c r="I38" s="217">
        <v>2568</v>
      </c>
      <c r="J38" s="213">
        <v>2569</v>
      </c>
      <c r="K38" s="215">
        <v>2567</v>
      </c>
      <c r="L38" s="217">
        <v>2568</v>
      </c>
      <c r="M38" s="213">
        <v>2569</v>
      </c>
      <c r="N38" s="215">
        <v>2567</v>
      </c>
      <c r="O38" s="217">
        <v>2568</v>
      </c>
      <c r="P38" s="213">
        <v>2569</v>
      </c>
      <c r="Q38" s="215">
        <v>2567</v>
      </c>
      <c r="R38" s="217">
        <v>2568</v>
      </c>
      <c r="S38" s="213">
        <v>2569</v>
      </c>
      <c r="T38" s="184"/>
      <c r="U38" s="1"/>
      <c r="V38" s="1"/>
      <c r="W38" s="1"/>
      <c r="X38" s="1"/>
      <c r="Y38" s="1"/>
    </row>
    <row r="39" spans="1:25" ht="18.75" x14ac:dyDescent="0.3">
      <c r="A39" s="187"/>
      <c r="B39" s="188"/>
      <c r="C39" s="188"/>
      <c r="D39" s="188"/>
      <c r="E39" s="187" t="s">
        <v>74</v>
      </c>
      <c r="F39" s="189">
        <v>1</v>
      </c>
      <c r="G39" s="190" t="s">
        <v>73</v>
      </c>
      <c r="H39" s="216"/>
      <c r="I39" s="218"/>
      <c r="J39" s="214"/>
      <c r="K39" s="216"/>
      <c r="L39" s="218"/>
      <c r="M39" s="214"/>
      <c r="N39" s="216"/>
      <c r="O39" s="218"/>
      <c r="P39" s="214"/>
      <c r="Q39" s="216"/>
      <c r="R39" s="218"/>
      <c r="S39" s="214"/>
      <c r="T39" s="191"/>
      <c r="U39" s="1"/>
      <c r="V39" s="1"/>
      <c r="W39" s="1"/>
      <c r="X39" s="1"/>
      <c r="Y39" s="1"/>
    </row>
    <row r="40" spans="1:25" ht="18.75" x14ac:dyDescent="0.3">
      <c r="A40" s="7">
        <v>15</v>
      </c>
      <c r="B40" s="37" t="s">
        <v>25</v>
      </c>
      <c r="C40" s="36" t="s">
        <v>29</v>
      </c>
      <c r="D40" s="36">
        <v>1</v>
      </c>
      <c r="E40" s="7">
        <v>0</v>
      </c>
      <c r="F40" s="5">
        <v>355320</v>
      </c>
      <c r="G40" s="5">
        <v>0</v>
      </c>
      <c r="H40" s="32">
        <v>1</v>
      </c>
      <c r="I40" s="32">
        <v>1</v>
      </c>
      <c r="J40" s="32">
        <v>1</v>
      </c>
      <c r="K40" s="32" t="s">
        <v>34</v>
      </c>
      <c r="L40" s="32" t="s">
        <v>34</v>
      </c>
      <c r="M40" s="5" t="s">
        <v>34</v>
      </c>
      <c r="N40" s="5">
        <v>12000</v>
      </c>
      <c r="O40" s="5">
        <v>12000</v>
      </c>
      <c r="P40" s="5">
        <v>12000</v>
      </c>
      <c r="Q40" s="5">
        <f t="shared" ref="Q40" si="7">F40+G40+N40</f>
        <v>367320</v>
      </c>
      <c r="R40" s="5">
        <f t="shared" ref="R40" si="8">Q40+O40</f>
        <v>379320</v>
      </c>
      <c r="S40" s="5">
        <f t="shared" ref="S40" si="9">R40+P40</f>
        <v>391320</v>
      </c>
      <c r="T40" s="192" t="s">
        <v>32</v>
      </c>
      <c r="U40" s="1"/>
      <c r="V40" s="1">
        <v>367320</v>
      </c>
      <c r="W40" s="1"/>
      <c r="X40" s="1"/>
      <c r="Y40" s="1"/>
    </row>
    <row r="41" spans="1:25" ht="18.75" x14ac:dyDescent="0.3">
      <c r="A41" s="7">
        <v>16</v>
      </c>
      <c r="B41" s="51" t="s">
        <v>86</v>
      </c>
      <c r="C41" s="7" t="s">
        <v>28</v>
      </c>
      <c r="D41" s="7">
        <v>1</v>
      </c>
      <c r="E41" s="7">
        <v>1</v>
      </c>
      <c r="F41" s="9">
        <v>328200</v>
      </c>
      <c r="G41" s="7">
        <v>0</v>
      </c>
      <c r="H41" s="7">
        <v>1</v>
      </c>
      <c r="I41" s="7">
        <v>1</v>
      </c>
      <c r="J41" s="7">
        <v>1</v>
      </c>
      <c r="K41" s="7" t="s">
        <v>34</v>
      </c>
      <c r="L41" s="7" t="s">
        <v>34</v>
      </c>
      <c r="M41" s="9" t="s">
        <v>34</v>
      </c>
      <c r="N41" s="9">
        <v>10800</v>
      </c>
      <c r="O41" s="9">
        <v>10560</v>
      </c>
      <c r="P41" s="9">
        <v>10680</v>
      </c>
      <c r="Q41" s="9">
        <f>F41+G41+N41</f>
        <v>339000</v>
      </c>
      <c r="R41" s="9">
        <f t="shared" ref="R41:R47" si="10">Q41+O41</f>
        <v>349560</v>
      </c>
      <c r="S41" s="9">
        <f t="shared" ref="S41:S47" si="11">R41+P41</f>
        <v>360240</v>
      </c>
      <c r="T41" s="38">
        <v>27350</v>
      </c>
      <c r="U41" s="1"/>
      <c r="V41" s="1">
        <v>339000</v>
      </c>
      <c r="W41" s="1"/>
      <c r="X41" s="1"/>
      <c r="Y41" s="1"/>
    </row>
    <row r="42" spans="1:25" ht="18.75" x14ac:dyDescent="0.3">
      <c r="A42" s="7">
        <v>17</v>
      </c>
      <c r="B42" s="51" t="s">
        <v>26</v>
      </c>
      <c r="C42" s="7" t="s">
        <v>30</v>
      </c>
      <c r="D42" s="7">
        <v>1</v>
      </c>
      <c r="E42" s="7">
        <v>1</v>
      </c>
      <c r="F42" s="9">
        <v>307920</v>
      </c>
      <c r="G42" s="7">
        <v>0</v>
      </c>
      <c r="H42" s="7">
        <v>1</v>
      </c>
      <c r="I42" s="7">
        <v>1</v>
      </c>
      <c r="J42" s="7">
        <v>1</v>
      </c>
      <c r="K42" s="7" t="s">
        <v>34</v>
      </c>
      <c r="L42" s="7" t="s">
        <v>34</v>
      </c>
      <c r="M42" s="9" t="s">
        <v>34</v>
      </c>
      <c r="N42" s="9">
        <v>11040</v>
      </c>
      <c r="O42" s="9">
        <v>10920</v>
      </c>
      <c r="P42" s="9">
        <v>11280</v>
      </c>
      <c r="Q42" s="9">
        <f>F42+G42+N42</f>
        <v>318960</v>
      </c>
      <c r="R42" s="9">
        <f t="shared" si="10"/>
        <v>329880</v>
      </c>
      <c r="S42" s="9">
        <f t="shared" si="11"/>
        <v>341160</v>
      </c>
      <c r="T42" s="38">
        <v>25660</v>
      </c>
      <c r="U42" s="1"/>
      <c r="V42" s="1">
        <v>318960</v>
      </c>
      <c r="W42" s="1"/>
      <c r="X42" s="1"/>
      <c r="Y42" s="1"/>
    </row>
    <row r="43" spans="1:25" ht="18.75" x14ac:dyDescent="0.3">
      <c r="A43" s="7">
        <v>18</v>
      </c>
      <c r="B43" s="51" t="s">
        <v>67</v>
      </c>
      <c r="C43" s="7" t="s">
        <v>59</v>
      </c>
      <c r="D43" s="7">
        <v>1</v>
      </c>
      <c r="E43" s="7">
        <v>1</v>
      </c>
      <c r="F43" s="5">
        <v>138120</v>
      </c>
      <c r="G43" s="5">
        <v>0</v>
      </c>
      <c r="H43" s="32">
        <v>1</v>
      </c>
      <c r="I43" s="32">
        <v>1</v>
      </c>
      <c r="J43" s="32">
        <v>1</v>
      </c>
      <c r="K43" s="32" t="s">
        <v>34</v>
      </c>
      <c r="L43" s="32" t="s">
        <v>34</v>
      </c>
      <c r="M43" s="5" t="s">
        <v>34</v>
      </c>
      <c r="N43" s="5">
        <v>5400</v>
      </c>
      <c r="O43" s="5">
        <v>6120</v>
      </c>
      <c r="P43" s="5">
        <v>6000</v>
      </c>
      <c r="Q43" s="5">
        <f t="shared" ref="Q43:Q45" si="12">F43+G43+N43</f>
        <v>143520</v>
      </c>
      <c r="R43" s="5">
        <f t="shared" si="10"/>
        <v>149640</v>
      </c>
      <c r="S43" s="5">
        <f t="shared" si="11"/>
        <v>155640</v>
      </c>
      <c r="T43" s="206">
        <v>11510</v>
      </c>
      <c r="U43" s="1"/>
      <c r="V43" s="1">
        <v>143520</v>
      </c>
      <c r="W43" s="1"/>
      <c r="X43" s="1"/>
      <c r="Y43" s="1"/>
    </row>
    <row r="44" spans="1:25" ht="18.75" x14ac:dyDescent="0.3">
      <c r="A44" s="7">
        <v>19</v>
      </c>
      <c r="B44" s="51" t="s">
        <v>126</v>
      </c>
      <c r="C44" s="7" t="s">
        <v>29</v>
      </c>
      <c r="D44" s="7">
        <v>1</v>
      </c>
      <c r="E44" s="7">
        <v>0</v>
      </c>
      <c r="F44" s="9">
        <v>0</v>
      </c>
      <c r="G44" s="7">
        <v>0</v>
      </c>
      <c r="H44" s="7">
        <v>1</v>
      </c>
      <c r="I44" s="7">
        <v>1</v>
      </c>
      <c r="J44" s="7">
        <v>1</v>
      </c>
      <c r="K44" s="72">
        <v>1</v>
      </c>
      <c r="L44" s="72" t="s">
        <v>34</v>
      </c>
      <c r="M44" s="72" t="s">
        <v>34</v>
      </c>
      <c r="N44" s="9">
        <v>355320</v>
      </c>
      <c r="O44" s="9">
        <v>12000</v>
      </c>
      <c r="P44" s="9">
        <v>12000</v>
      </c>
      <c r="Q44" s="5">
        <f t="shared" si="12"/>
        <v>355320</v>
      </c>
      <c r="R44" s="5">
        <f t="shared" si="10"/>
        <v>367320</v>
      </c>
      <c r="S44" s="5">
        <f t="shared" si="11"/>
        <v>379320</v>
      </c>
      <c r="T44" s="38" t="s">
        <v>33</v>
      </c>
      <c r="U44" s="1"/>
      <c r="V44" s="1">
        <v>355320</v>
      </c>
      <c r="W44" s="1"/>
      <c r="X44" s="1"/>
      <c r="Y44" s="1"/>
    </row>
    <row r="45" spans="1:25" ht="18.75" x14ac:dyDescent="0.3">
      <c r="A45" s="7">
        <v>20</v>
      </c>
      <c r="B45" s="51" t="s">
        <v>20</v>
      </c>
      <c r="C45" s="7" t="s">
        <v>29</v>
      </c>
      <c r="D45" s="7">
        <v>1</v>
      </c>
      <c r="E45" s="7">
        <v>0</v>
      </c>
      <c r="F45" s="9">
        <v>0</v>
      </c>
      <c r="G45" s="7">
        <v>0</v>
      </c>
      <c r="H45" s="7">
        <v>1</v>
      </c>
      <c r="I45" s="7">
        <v>1</v>
      </c>
      <c r="J45" s="7">
        <v>1</v>
      </c>
      <c r="K45" s="72">
        <v>1</v>
      </c>
      <c r="L45" s="72" t="s">
        <v>34</v>
      </c>
      <c r="M45" s="72" t="s">
        <v>34</v>
      </c>
      <c r="N45" s="9">
        <v>355320</v>
      </c>
      <c r="O45" s="9">
        <v>12000</v>
      </c>
      <c r="P45" s="9">
        <v>12000</v>
      </c>
      <c r="Q45" s="5">
        <f t="shared" si="12"/>
        <v>355320</v>
      </c>
      <c r="R45" s="5">
        <f t="shared" si="10"/>
        <v>367320</v>
      </c>
      <c r="S45" s="5">
        <f t="shared" si="11"/>
        <v>379320</v>
      </c>
      <c r="T45" s="38" t="s">
        <v>33</v>
      </c>
      <c r="U45" s="1"/>
      <c r="V45" s="1">
        <v>355320</v>
      </c>
      <c r="W45" s="1"/>
      <c r="X45" s="1"/>
      <c r="Y45" s="1"/>
    </row>
    <row r="46" spans="1:25" ht="18.75" x14ac:dyDescent="0.3">
      <c r="A46" s="7">
        <v>21</v>
      </c>
      <c r="B46" s="51" t="s">
        <v>127</v>
      </c>
      <c r="C46" s="7" t="s">
        <v>31</v>
      </c>
      <c r="D46" s="7">
        <v>1</v>
      </c>
      <c r="E46" s="7">
        <v>0</v>
      </c>
      <c r="F46" s="9">
        <v>0</v>
      </c>
      <c r="G46" s="7">
        <v>0</v>
      </c>
      <c r="H46" s="7">
        <v>1</v>
      </c>
      <c r="I46" s="7">
        <v>1</v>
      </c>
      <c r="J46" s="7">
        <v>1</v>
      </c>
      <c r="K46" s="72">
        <v>1</v>
      </c>
      <c r="L46" s="72" t="s">
        <v>34</v>
      </c>
      <c r="M46" s="72" t="s">
        <v>34</v>
      </c>
      <c r="N46" s="9">
        <v>297900</v>
      </c>
      <c r="O46" s="9">
        <v>9720</v>
      </c>
      <c r="P46" s="9">
        <v>9720</v>
      </c>
      <c r="Q46" s="5">
        <v>297900</v>
      </c>
      <c r="R46" s="5">
        <f t="shared" si="10"/>
        <v>307620</v>
      </c>
      <c r="S46" s="5">
        <f t="shared" si="11"/>
        <v>317340</v>
      </c>
      <c r="T46" s="38" t="s">
        <v>33</v>
      </c>
      <c r="U46" s="1"/>
      <c r="V46" s="1">
        <v>297900</v>
      </c>
      <c r="W46" s="1"/>
      <c r="X46" s="1"/>
      <c r="Y46" s="1"/>
    </row>
    <row r="47" spans="1:25" ht="18.75" x14ac:dyDescent="0.3">
      <c r="A47" s="7">
        <v>22</v>
      </c>
      <c r="B47" s="51" t="s">
        <v>26</v>
      </c>
      <c r="C47" s="7" t="s">
        <v>31</v>
      </c>
      <c r="D47" s="7">
        <v>1</v>
      </c>
      <c r="E47" s="7">
        <v>0</v>
      </c>
      <c r="F47" s="9">
        <v>0</v>
      </c>
      <c r="G47" s="7">
        <v>0</v>
      </c>
      <c r="H47" s="7">
        <v>1</v>
      </c>
      <c r="I47" s="7">
        <v>1</v>
      </c>
      <c r="J47" s="7">
        <v>1</v>
      </c>
      <c r="K47" s="72">
        <v>1</v>
      </c>
      <c r="L47" s="72" t="s">
        <v>34</v>
      </c>
      <c r="M47" s="72" t="s">
        <v>34</v>
      </c>
      <c r="N47" s="9">
        <v>297900</v>
      </c>
      <c r="O47" s="9">
        <v>9720</v>
      </c>
      <c r="P47" s="9">
        <v>9720</v>
      </c>
      <c r="Q47" s="5">
        <v>297900</v>
      </c>
      <c r="R47" s="5">
        <f t="shared" si="10"/>
        <v>307620</v>
      </c>
      <c r="S47" s="5">
        <f t="shared" si="11"/>
        <v>317340</v>
      </c>
      <c r="T47" s="38" t="s">
        <v>33</v>
      </c>
      <c r="U47" s="1"/>
      <c r="V47" s="1">
        <v>297900</v>
      </c>
      <c r="W47" s="1"/>
      <c r="X47" s="1"/>
      <c r="Y47" s="1"/>
    </row>
    <row r="48" spans="1:25" ht="18.75" x14ac:dyDescent="0.3">
      <c r="A48" s="7">
        <v>23</v>
      </c>
      <c r="B48" s="51" t="s">
        <v>130</v>
      </c>
      <c r="C48" s="7"/>
      <c r="D48" s="7">
        <v>4</v>
      </c>
      <c r="E48" s="7">
        <v>0</v>
      </c>
      <c r="F48" s="9" t="s">
        <v>34</v>
      </c>
      <c r="G48" s="7" t="s">
        <v>34</v>
      </c>
      <c r="H48" s="7">
        <v>4</v>
      </c>
      <c r="I48" s="7">
        <v>4</v>
      </c>
      <c r="J48" s="7">
        <v>4</v>
      </c>
      <c r="K48" s="72">
        <v>4</v>
      </c>
      <c r="L48" s="72" t="s">
        <v>34</v>
      </c>
      <c r="M48" s="72" t="s">
        <v>34</v>
      </c>
      <c r="N48" s="9" t="s">
        <v>34</v>
      </c>
      <c r="O48" s="9" t="s">
        <v>34</v>
      </c>
      <c r="P48" s="9" t="s">
        <v>34</v>
      </c>
      <c r="Q48" s="5" t="s">
        <v>109</v>
      </c>
      <c r="R48" s="5" t="s">
        <v>34</v>
      </c>
      <c r="S48" s="5" t="s">
        <v>34</v>
      </c>
      <c r="T48" s="210" t="s">
        <v>100</v>
      </c>
      <c r="U48" s="1"/>
      <c r="V48" s="165">
        <f>SUM(V40:V47)</f>
        <v>2475240</v>
      </c>
      <c r="W48" s="1"/>
      <c r="X48" s="1"/>
      <c r="Y48" s="1"/>
    </row>
    <row r="49" spans="1:25" ht="18.75" x14ac:dyDescent="0.3">
      <c r="A49" s="7">
        <v>24</v>
      </c>
      <c r="B49" s="142" t="s">
        <v>103</v>
      </c>
      <c r="C49" s="129"/>
      <c r="D49" s="129">
        <v>6</v>
      </c>
      <c r="E49" s="129">
        <v>5</v>
      </c>
      <c r="F49" s="130" t="s">
        <v>34</v>
      </c>
      <c r="G49" s="129" t="s">
        <v>34</v>
      </c>
      <c r="H49" s="129">
        <v>6</v>
      </c>
      <c r="I49" s="129">
        <v>6</v>
      </c>
      <c r="J49" s="129">
        <v>6</v>
      </c>
      <c r="K49" s="32" t="s">
        <v>34</v>
      </c>
      <c r="L49" s="32" t="s">
        <v>34</v>
      </c>
      <c r="M49" s="5" t="s">
        <v>34</v>
      </c>
      <c r="N49" s="5" t="s">
        <v>34</v>
      </c>
      <c r="O49" s="5" t="s">
        <v>34</v>
      </c>
      <c r="P49" s="5" t="s">
        <v>34</v>
      </c>
      <c r="Q49" s="5" t="s">
        <v>34</v>
      </c>
      <c r="R49" s="5" t="s">
        <v>34</v>
      </c>
      <c r="S49" s="5" t="s">
        <v>34</v>
      </c>
      <c r="T49" s="192" t="s">
        <v>113</v>
      </c>
      <c r="U49" s="1"/>
      <c r="V49" s="1"/>
      <c r="W49" s="1"/>
      <c r="X49" s="1"/>
      <c r="Y49" s="1"/>
    </row>
    <row r="50" spans="1:25" ht="18.75" x14ac:dyDescent="0.3">
      <c r="A50" s="3"/>
      <c r="B50" s="132" t="s">
        <v>35</v>
      </c>
      <c r="C50" s="35" t="s">
        <v>17</v>
      </c>
      <c r="D50" s="3" t="s">
        <v>17</v>
      </c>
      <c r="E50" s="3"/>
      <c r="F50" s="3"/>
      <c r="G50" s="32"/>
      <c r="H50" s="32"/>
      <c r="I50" s="32"/>
      <c r="J50" s="32"/>
      <c r="K50" s="32"/>
      <c r="L50" s="32"/>
      <c r="M50" s="5"/>
      <c r="N50" s="5"/>
      <c r="O50" s="5"/>
      <c r="P50" s="32"/>
      <c r="Q50" s="32"/>
      <c r="R50" s="32"/>
      <c r="S50" s="5"/>
      <c r="T50" s="41"/>
      <c r="U50" s="1"/>
      <c r="V50" s="1"/>
      <c r="W50" s="1"/>
      <c r="X50" s="1"/>
      <c r="Y50" s="1"/>
    </row>
    <row r="51" spans="1:25" ht="18.75" x14ac:dyDescent="0.3">
      <c r="A51" s="3">
        <v>25</v>
      </c>
      <c r="B51" s="35" t="s">
        <v>36</v>
      </c>
      <c r="C51" s="35"/>
      <c r="D51" s="3">
        <v>1</v>
      </c>
      <c r="E51" s="3">
        <v>1</v>
      </c>
      <c r="F51" s="4">
        <v>308040</v>
      </c>
      <c r="G51" s="32">
        <v>0</v>
      </c>
      <c r="H51" s="32">
        <v>1</v>
      </c>
      <c r="I51" s="32">
        <v>1</v>
      </c>
      <c r="J51" s="32">
        <v>1</v>
      </c>
      <c r="K51" s="32" t="s">
        <v>34</v>
      </c>
      <c r="L51" s="32" t="s">
        <v>34</v>
      </c>
      <c r="M51" s="5" t="s">
        <v>34</v>
      </c>
      <c r="N51" s="5">
        <v>15720</v>
      </c>
      <c r="O51" s="5">
        <v>12600</v>
      </c>
      <c r="P51" s="5">
        <v>12960</v>
      </c>
      <c r="Q51" s="5">
        <f>F51+G51+N51</f>
        <v>323760</v>
      </c>
      <c r="R51" s="5">
        <f>Q51+O51</f>
        <v>336360</v>
      </c>
      <c r="S51" s="5">
        <f>R51+P51</f>
        <v>349320</v>
      </c>
      <c r="T51" s="4">
        <v>25670</v>
      </c>
      <c r="U51" s="1">
        <v>323760</v>
      </c>
      <c r="V51" s="1"/>
      <c r="W51" s="1"/>
      <c r="X51" s="1"/>
      <c r="Y51" s="1"/>
    </row>
    <row r="52" spans="1:25" ht="18.75" x14ac:dyDescent="0.3">
      <c r="A52" s="32"/>
      <c r="B52" s="132" t="s">
        <v>37</v>
      </c>
      <c r="C52" s="32" t="s">
        <v>17</v>
      </c>
      <c r="D52" s="32"/>
      <c r="E52" s="32"/>
      <c r="F52" s="32"/>
      <c r="G52" s="32" t="s">
        <v>17</v>
      </c>
      <c r="H52" s="32"/>
      <c r="I52" s="32"/>
      <c r="J52" s="32" t="s">
        <v>108</v>
      </c>
      <c r="K52" s="32"/>
      <c r="L52" s="32"/>
      <c r="M52" s="5" t="s">
        <v>17</v>
      </c>
      <c r="N52" s="5"/>
      <c r="O52" s="5"/>
      <c r="P52" s="32"/>
      <c r="Q52" s="32"/>
      <c r="R52" s="32"/>
      <c r="S52" s="5"/>
      <c r="T52" s="3"/>
      <c r="U52" s="1">
        <v>0</v>
      </c>
      <c r="V52" s="1"/>
      <c r="W52" s="1"/>
      <c r="X52" s="1"/>
      <c r="Y52" s="1"/>
    </row>
    <row r="53" spans="1:25" ht="18.75" x14ac:dyDescent="0.3">
      <c r="A53" s="32">
        <v>26</v>
      </c>
      <c r="B53" s="35" t="s">
        <v>87</v>
      </c>
      <c r="C53" s="32"/>
      <c r="D53" s="3">
        <v>1</v>
      </c>
      <c r="E53" s="3">
        <v>1</v>
      </c>
      <c r="F53" s="5">
        <v>277080</v>
      </c>
      <c r="G53" s="32">
        <v>0</v>
      </c>
      <c r="H53" s="32">
        <v>1</v>
      </c>
      <c r="I53" s="32">
        <v>1</v>
      </c>
      <c r="J53" s="32">
        <v>1</v>
      </c>
      <c r="K53" s="32" t="s">
        <v>34</v>
      </c>
      <c r="L53" s="32" t="s">
        <v>34</v>
      </c>
      <c r="M53" s="5" t="s">
        <v>34</v>
      </c>
      <c r="N53" s="5">
        <v>11160</v>
      </c>
      <c r="O53" s="5">
        <v>11640</v>
      </c>
      <c r="P53" s="5">
        <v>12000</v>
      </c>
      <c r="Q53" s="5">
        <f t="shared" ref="Q53:Q57" si="13">F53+G53+N53</f>
        <v>288240</v>
      </c>
      <c r="R53" s="5">
        <f t="shared" ref="R53:R57" si="14">Q53+O53</f>
        <v>299880</v>
      </c>
      <c r="S53" s="5">
        <f t="shared" ref="S53:S58" si="15">R53+P53</f>
        <v>311880</v>
      </c>
      <c r="T53" s="4">
        <v>23090</v>
      </c>
      <c r="U53" s="1">
        <v>288240</v>
      </c>
      <c r="V53" s="1"/>
      <c r="W53" s="1" t="s">
        <v>17</v>
      </c>
      <c r="X53" s="1"/>
      <c r="Y53" s="1"/>
    </row>
    <row r="54" spans="1:25" ht="18.75" x14ac:dyDescent="0.3">
      <c r="A54" s="32">
        <v>27</v>
      </c>
      <c r="B54" s="35" t="s">
        <v>38</v>
      </c>
      <c r="C54" s="32"/>
      <c r="D54" s="3">
        <v>1</v>
      </c>
      <c r="E54" s="3">
        <v>1</v>
      </c>
      <c r="F54" s="5">
        <v>242640</v>
      </c>
      <c r="G54" s="32">
        <v>0</v>
      </c>
      <c r="H54" s="32">
        <v>1</v>
      </c>
      <c r="I54" s="32">
        <v>1</v>
      </c>
      <c r="J54" s="32">
        <v>1</v>
      </c>
      <c r="K54" s="32" t="s">
        <v>34</v>
      </c>
      <c r="L54" s="32" t="s">
        <v>34</v>
      </c>
      <c r="M54" s="5" t="s">
        <v>34</v>
      </c>
      <c r="N54" s="5">
        <v>9720</v>
      </c>
      <c r="O54" s="5">
        <v>10200</v>
      </c>
      <c r="P54" s="5">
        <v>10560</v>
      </c>
      <c r="Q54" s="5">
        <f t="shared" si="13"/>
        <v>252360</v>
      </c>
      <c r="R54" s="5">
        <f t="shared" si="14"/>
        <v>262560</v>
      </c>
      <c r="S54" s="5">
        <f t="shared" si="15"/>
        <v>273120</v>
      </c>
      <c r="T54" s="4">
        <v>20220</v>
      </c>
      <c r="U54" s="1">
        <v>252360</v>
      </c>
      <c r="V54" s="1"/>
      <c r="W54" s="1"/>
      <c r="X54" s="1"/>
      <c r="Y54" s="1"/>
    </row>
    <row r="55" spans="1:25" ht="18.75" x14ac:dyDescent="0.3">
      <c r="A55" s="32">
        <v>28</v>
      </c>
      <c r="B55" s="35" t="s">
        <v>39</v>
      </c>
      <c r="C55" s="32"/>
      <c r="D55" s="3">
        <v>1</v>
      </c>
      <c r="E55" s="3">
        <v>1</v>
      </c>
      <c r="F55" s="5">
        <v>238800</v>
      </c>
      <c r="G55" s="32">
        <v>0</v>
      </c>
      <c r="H55" s="32">
        <v>1</v>
      </c>
      <c r="I55" s="32">
        <v>1</v>
      </c>
      <c r="J55" s="32">
        <v>1</v>
      </c>
      <c r="K55" s="32" t="s">
        <v>34</v>
      </c>
      <c r="L55" s="32" t="s">
        <v>34</v>
      </c>
      <c r="M55" s="5" t="s">
        <v>34</v>
      </c>
      <c r="N55" s="5">
        <v>9600</v>
      </c>
      <c r="O55" s="5">
        <v>9960</v>
      </c>
      <c r="P55" s="5">
        <v>10440</v>
      </c>
      <c r="Q55" s="5">
        <f t="shared" ref="Q55" si="16">F55+G55+N55</f>
        <v>248400</v>
      </c>
      <c r="R55" s="5">
        <f t="shared" ref="R55" si="17">Q55+O55</f>
        <v>258360</v>
      </c>
      <c r="S55" s="5">
        <f t="shared" ref="S55" si="18">R55+P55</f>
        <v>268800</v>
      </c>
      <c r="T55" s="4">
        <v>19990</v>
      </c>
      <c r="U55" s="1">
        <v>248400</v>
      </c>
      <c r="V55" s="1"/>
      <c r="W55" s="1"/>
      <c r="X55" s="1"/>
      <c r="Y55" s="1"/>
    </row>
    <row r="56" spans="1:25" ht="18.75" x14ac:dyDescent="0.3">
      <c r="A56" s="32">
        <v>29</v>
      </c>
      <c r="B56" s="35" t="s">
        <v>40</v>
      </c>
      <c r="C56" s="32"/>
      <c r="D56" s="3">
        <v>1</v>
      </c>
      <c r="E56" s="3">
        <v>1</v>
      </c>
      <c r="F56" s="5">
        <v>201120</v>
      </c>
      <c r="G56" s="32">
        <v>0</v>
      </c>
      <c r="H56" s="32">
        <v>1</v>
      </c>
      <c r="I56" s="32">
        <v>1</v>
      </c>
      <c r="J56" s="32">
        <v>1</v>
      </c>
      <c r="K56" s="32" t="s">
        <v>34</v>
      </c>
      <c r="L56" s="32" t="s">
        <v>34</v>
      </c>
      <c r="M56" s="5" t="s">
        <v>34</v>
      </c>
      <c r="N56" s="5">
        <v>8040</v>
      </c>
      <c r="O56" s="5">
        <v>8400</v>
      </c>
      <c r="P56" s="5">
        <v>8760</v>
      </c>
      <c r="Q56" s="5">
        <f t="shared" si="13"/>
        <v>209160</v>
      </c>
      <c r="R56" s="5">
        <f t="shared" si="14"/>
        <v>217560</v>
      </c>
      <c r="S56" s="5">
        <f t="shared" si="15"/>
        <v>226320</v>
      </c>
      <c r="T56" s="4">
        <v>16760</v>
      </c>
      <c r="U56" s="1">
        <v>209160</v>
      </c>
      <c r="V56" s="1"/>
      <c r="W56" s="1"/>
      <c r="X56" s="1"/>
      <c r="Y56" s="1"/>
    </row>
    <row r="57" spans="1:25" ht="18.75" x14ac:dyDescent="0.3">
      <c r="A57" s="32">
        <v>30</v>
      </c>
      <c r="B57" s="35" t="s">
        <v>40</v>
      </c>
      <c r="C57" s="33"/>
      <c r="D57" s="3">
        <v>1</v>
      </c>
      <c r="E57" s="3">
        <v>1</v>
      </c>
      <c r="F57" s="5">
        <v>138720</v>
      </c>
      <c r="G57" s="32">
        <v>0</v>
      </c>
      <c r="H57" s="32">
        <v>1</v>
      </c>
      <c r="I57" s="32">
        <v>1</v>
      </c>
      <c r="J57" s="32">
        <v>1</v>
      </c>
      <c r="K57" s="32" t="s">
        <v>34</v>
      </c>
      <c r="L57" s="32" t="s">
        <v>34</v>
      </c>
      <c r="M57" s="5" t="s">
        <v>34</v>
      </c>
      <c r="N57" s="5">
        <v>5640</v>
      </c>
      <c r="O57" s="5">
        <v>5880</v>
      </c>
      <c r="P57" s="5">
        <v>6120</v>
      </c>
      <c r="Q57" s="5">
        <f t="shared" si="13"/>
        <v>144360</v>
      </c>
      <c r="R57" s="5">
        <f t="shared" si="14"/>
        <v>150240</v>
      </c>
      <c r="S57" s="5">
        <f t="shared" si="15"/>
        <v>156360</v>
      </c>
      <c r="T57" s="4">
        <v>11560</v>
      </c>
      <c r="U57" s="1">
        <v>144360</v>
      </c>
      <c r="V57" s="1"/>
      <c r="W57" s="1"/>
      <c r="X57" s="1"/>
      <c r="Y57" s="1"/>
    </row>
    <row r="58" spans="1:25" ht="18.75" x14ac:dyDescent="0.3">
      <c r="A58" s="32">
        <v>31</v>
      </c>
      <c r="B58" s="35" t="s">
        <v>90</v>
      </c>
      <c r="C58" s="33"/>
      <c r="D58" s="3">
        <v>1</v>
      </c>
      <c r="E58" s="3">
        <v>0</v>
      </c>
      <c r="F58" s="5">
        <v>180000</v>
      </c>
      <c r="G58" s="32" t="s">
        <v>34</v>
      </c>
      <c r="H58" s="32">
        <v>1</v>
      </c>
      <c r="I58" s="32">
        <v>1</v>
      </c>
      <c r="J58" s="32">
        <v>1</v>
      </c>
      <c r="K58" s="170" t="s">
        <v>34</v>
      </c>
      <c r="L58" s="32" t="s">
        <v>34</v>
      </c>
      <c r="M58" s="5" t="s">
        <v>34</v>
      </c>
      <c r="N58" s="5">
        <v>0</v>
      </c>
      <c r="O58" s="9">
        <v>7200</v>
      </c>
      <c r="P58" s="9">
        <v>7560</v>
      </c>
      <c r="Q58" s="9">
        <v>180000</v>
      </c>
      <c r="R58" s="9">
        <f>Q58+O58</f>
        <v>187200</v>
      </c>
      <c r="S58" s="9">
        <f t="shared" si="15"/>
        <v>194760</v>
      </c>
      <c r="T58" s="192" t="s">
        <v>129</v>
      </c>
      <c r="U58" s="1">
        <v>180000</v>
      </c>
      <c r="V58" s="1"/>
      <c r="W58" s="1"/>
      <c r="X58" s="1"/>
      <c r="Y58" s="1"/>
    </row>
    <row r="59" spans="1:25" ht="18.75" x14ac:dyDescent="0.3">
      <c r="A59" s="32">
        <v>32</v>
      </c>
      <c r="B59" s="35" t="s">
        <v>42</v>
      </c>
      <c r="C59" s="32"/>
      <c r="D59" s="3">
        <v>3</v>
      </c>
      <c r="E59" s="3">
        <v>3</v>
      </c>
      <c r="F59" s="5" t="s">
        <v>34</v>
      </c>
      <c r="G59" s="32" t="s">
        <v>34</v>
      </c>
      <c r="H59" s="32">
        <v>3</v>
      </c>
      <c r="I59" s="32">
        <v>3</v>
      </c>
      <c r="J59" s="32">
        <v>3</v>
      </c>
      <c r="K59" s="32" t="s">
        <v>34</v>
      </c>
      <c r="L59" s="32" t="s">
        <v>34</v>
      </c>
      <c r="M59" s="5" t="s">
        <v>34</v>
      </c>
      <c r="N59" s="5" t="s">
        <v>34</v>
      </c>
      <c r="O59" s="5" t="s">
        <v>34</v>
      </c>
      <c r="P59" s="5" t="s">
        <v>34</v>
      </c>
      <c r="Q59" s="5" t="s">
        <v>34</v>
      </c>
      <c r="R59" s="5" t="s">
        <v>34</v>
      </c>
      <c r="S59" s="5" t="s">
        <v>34</v>
      </c>
      <c r="T59" s="4" t="s">
        <v>100</v>
      </c>
      <c r="U59" s="1">
        <v>0</v>
      </c>
      <c r="V59" s="1"/>
      <c r="W59" s="1"/>
      <c r="X59" s="1"/>
      <c r="Y59" s="1"/>
    </row>
    <row r="60" spans="1:25" ht="18.75" x14ac:dyDescent="0.3">
      <c r="A60" s="32">
        <v>33</v>
      </c>
      <c r="B60" s="35" t="s">
        <v>131</v>
      </c>
      <c r="C60" s="32"/>
      <c r="D60" s="3">
        <v>1</v>
      </c>
      <c r="E60" s="3">
        <v>1</v>
      </c>
      <c r="F60" s="5">
        <v>174720</v>
      </c>
      <c r="G60" s="32">
        <v>0</v>
      </c>
      <c r="H60" s="32">
        <v>1</v>
      </c>
      <c r="I60" s="32">
        <v>1</v>
      </c>
      <c r="J60" s="32">
        <v>1</v>
      </c>
      <c r="K60" s="32" t="s">
        <v>34</v>
      </c>
      <c r="L60" s="32" t="s">
        <v>34</v>
      </c>
      <c r="M60" s="5" t="s">
        <v>34</v>
      </c>
      <c r="N60" s="5">
        <v>7080</v>
      </c>
      <c r="O60" s="5">
        <v>7320</v>
      </c>
      <c r="P60" s="5">
        <v>7560</v>
      </c>
      <c r="Q60" s="5">
        <f t="shared" ref="Q60:Q64" si="19">F60+G60+N60</f>
        <v>181800</v>
      </c>
      <c r="R60" s="5">
        <f t="shared" ref="R60:R64" si="20">Q60+O60</f>
        <v>189120</v>
      </c>
      <c r="S60" s="5">
        <f t="shared" ref="S60:S64" si="21">R60+P60</f>
        <v>196680</v>
      </c>
      <c r="T60" s="4" t="s">
        <v>88</v>
      </c>
      <c r="U60" s="1">
        <v>181800</v>
      </c>
      <c r="V60" s="1"/>
      <c r="W60" s="1"/>
      <c r="X60" s="1"/>
      <c r="Y60" s="1"/>
    </row>
    <row r="61" spans="1:25" ht="18.75" x14ac:dyDescent="0.3">
      <c r="A61" s="32">
        <v>34</v>
      </c>
      <c r="B61" s="35" t="s">
        <v>43</v>
      </c>
      <c r="C61" s="32"/>
      <c r="D61" s="3">
        <v>1</v>
      </c>
      <c r="E61" s="3">
        <v>1</v>
      </c>
      <c r="F61" s="5">
        <v>171240</v>
      </c>
      <c r="G61" s="32">
        <v>0</v>
      </c>
      <c r="H61" s="32">
        <v>1</v>
      </c>
      <c r="I61" s="32">
        <v>1</v>
      </c>
      <c r="J61" s="32">
        <v>1</v>
      </c>
      <c r="K61" s="32" t="s">
        <v>34</v>
      </c>
      <c r="L61" s="32" t="s">
        <v>34</v>
      </c>
      <c r="M61" s="5" t="s">
        <v>34</v>
      </c>
      <c r="N61" s="5">
        <v>6960</v>
      </c>
      <c r="O61" s="5">
        <v>7200</v>
      </c>
      <c r="P61" s="5">
        <v>7440</v>
      </c>
      <c r="Q61" s="5">
        <f t="shared" si="19"/>
        <v>178200</v>
      </c>
      <c r="R61" s="5">
        <f t="shared" si="20"/>
        <v>185400</v>
      </c>
      <c r="S61" s="5">
        <f t="shared" si="21"/>
        <v>192840</v>
      </c>
      <c r="T61" s="4">
        <v>14270</v>
      </c>
      <c r="U61" s="1">
        <v>178200</v>
      </c>
      <c r="V61" s="1"/>
      <c r="W61" s="1"/>
      <c r="X61" s="1"/>
      <c r="Y61" s="1"/>
    </row>
    <row r="62" spans="1:25" ht="18.75" x14ac:dyDescent="0.3">
      <c r="A62" s="33">
        <v>35</v>
      </c>
      <c r="B62" s="35" t="s">
        <v>65</v>
      </c>
      <c r="C62" s="32"/>
      <c r="D62" s="3">
        <v>1</v>
      </c>
      <c r="E62" s="3">
        <v>1</v>
      </c>
      <c r="F62" s="5">
        <v>172320</v>
      </c>
      <c r="G62" s="32">
        <v>0</v>
      </c>
      <c r="H62" s="32">
        <v>1</v>
      </c>
      <c r="I62" s="32">
        <v>1</v>
      </c>
      <c r="J62" s="32">
        <v>1</v>
      </c>
      <c r="K62" s="32" t="s">
        <v>34</v>
      </c>
      <c r="L62" s="32" t="s">
        <v>34</v>
      </c>
      <c r="M62" s="5" t="s">
        <v>34</v>
      </c>
      <c r="N62" s="5">
        <v>6960</v>
      </c>
      <c r="O62" s="5">
        <v>7200</v>
      </c>
      <c r="P62" s="5">
        <v>7560</v>
      </c>
      <c r="Q62" s="5">
        <f t="shared" si="19"/>
        <v>179280</v>
      </c>
      <c r="R62" s="5">
        <f t="shared" si="20"/>
        <v>186480</v>
      </c>
      <c r="S62" s="5">
        <f t="shared" si="21"/>
        <v>194040</v>
      </c>
      <c r="T62" s="4">
        <v>14360</v>
      </c>
      <c r="U62" s="1">
        <v>179280</v>
      </c>
      <c r="V62" s="1"/>
      <c r="W62" s="1"/>
      <c r="X62" s="1"/>
      <c r="Y62" s="1"/>
    </row>
    <row r="63" spans="1:25" ht="18.75" x14ac:dyDescent="0.3">
      <c r="A63" s="32">
        <v>36</v>
      </c>
      <c r="B63" s="35" t="s">
        <v>65</v>
      </c>
      <c r="C63" s="33"/>
      <c r="D63" s="3">
        <v>1</v>
      </c>
      <c r="E63" s="3">
        <v>1</v>
      </c>
      <c r="F63" s="5">
        <v>167040</v>
      </c>
      <c r="G63" s="32">
        <v>0</v>
      </c>
      <c r="H63" s="32">
        <v>1</v>
      </c>
      <c r="I63" s="32">
        <v>1</v>
      </c>
      <c r="J63" s="32">
        <v>1</v>
      </c>
      <c r="K63" s="32" t="s">
        <v>34</v>
      </c>
      <c r="L63" s="32" t="s">
        <v>34</v>
      </c>
      <c r="M63" s="5" t="s">
        <v>34</v>
      </c>
      <c r="N63" s="5">
        <v>6720</v>
      </c>
      <c r="O63" s="5">
        <v>6960</v>
      </c>
      <c r="P63" s="5">
        <v>7320</v>
      </c>
      <c r="Q63" s="5">
        <f t="shared" si="19"/>
        <v>173760</v>
      </c>
      <c r="R63" s="5">
        <f t="shared" si="20"/>
        <v>180720</v>
      </c>
      <c r="S63" s="5">
        <f t="shared" si="21"/>
        <v>188040</v>
      </c>
      <c r="T63" s="4">
        <v>13920</v>
      </c>
      <c r="U63" s="1">
        <v>173760</v>
      </c>
      <c r="V63" s="1"/>
      <c r="W63" s="1"/>
      <c r="X63" s="1"/>
      <c r="Y63" s="1"/>
    </row>
    <row r="64" spans="1:25" ht="18.75" x14ac:dyDescent="0.3">
      <c r="A64" s="13">
        <v>37</v>
      </c>
      <c r="B64" s="121" t="s">
        <v>65</v>
      </c>
      <c r="C64" s="16"/>
      <c r="D64" s="40">
        <v>1</v>
      </c>
      <c r="E64" s="40">
        <v>1</v>
      </c>
      <c r="F64" s="50">
        <v>132720</v>
      </c>
      <c r="G64" s="13">
        <v>0</v>
      </c>
      <c r="H64" s="13">
        <v>1</v>
      </c>
      <c r="I64" s="13">
        <v>1</v>
      </c>
      <c r="J64" s="13">
        <v>1</v>
      </c>
      <c r="K64" s="13" t="s">
        <v>34</v>
      </c>
      <c r="L64" s="13" t="s">
        <v>34</v>
      </c>
      <c r="M64" s="50" t="s">
        <v>34</v>
      </c>
      <c r="N64" s="50">
        <v>5400</v>
      </c>
      <c r="O64" s="50">
        <v>5520</v>
      </c>
      <c r="P64" s="50">
        <v>5760</v>
      </c>
      <c r="Q64" s="50">
        <f t="shared" si="19"/>
        <v>138120</v>
      </c>
      <c r="R64" s="50">
        <f t="shared" si="20"/>
        <v>143640</v>
      </c>
      <c r="S64" s="50">
        <f t="shared" si="21"/>
        <v>149400</v>
      </c>
      <c r="T64" s="122">
        <v>11060</v>
      </c>
      <c r="U64" s="1">
        <v>138120</v>
      </c>
      <c r="V64" s="1"/>
      <c r="W64" s="1"/>
      <c r="X64" s="1"/>
      <c r="Y64" s="1"/>
    </row>
    <row r="65" spans="1:25" ht="18.75" x14ac:dyDescent="0.3">
      <c r="A65" s="231" t="s">
        <v>135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1">
        <v>0</v>
      </c>
      <c r="V65" s="1"/>
      <c r="W65" s="1"/>
      <c r="X65" s="1"/>
      <c r="Y65" s="1"/>
    </row>
    <row r="66" spans="1:25" ht="18.75" x14ac:dyDescent="0.3">
      <c r="A66" s="198"/>
      <c r="B66" s="178"/>
      <c r="C66" s="178"/>
      <c r="D66" s="178" t="s">
        <v>2</v>
      </c>
      <c r="E66" s="215" t="s">
        <v>4</v>
      </c>
      <c r="F66" s="220"/>
      <c r="G66" s="213"/>
      <c r="H66" s="222" t="s">
        <v>5</v>
      </c>
      <c r="I66" s="223"/>
      <c r="J66" s="224"/>
      <c r="K66" s="223" t="s">
        <v>7</v>
      </c>
      <c r="L66" s="223"/>
      <c r="M66" s="223"/>
      <c r="N66" s="222" t="s">
        <v>77</v>
      </c>
      <c r="O66" s="223"/>
      <c r="P66" s="224"/>
      <c r="Q66" s="222" t="s">
        <v>71</v>
      </c>
      <c r="R66" s="223"/>
      <c r="S66" s="224"/>
      <c r="T66" s="179"/>
      <c r="U66" s="1">
        <v>0</v>
      </c>
      <c r="V66" s="1"/>
      <c r="W66" s="1"/>
      <c r="X66" s="1"/>
      <c r="Y66" s="1"/>
    </row>
    <row r="67" spans="1:25" ht="18.75" x14ac:dyDescent="0.3">
      <c r="A67" s="200" t="s">
        <v>0</v>
      </c>
      <c r="B67" s="181" t="s">
        <v>1</v>
      </c>
      <c r="C67" s="181" t="s">
        <v>69</v>
      </c>
      <c r="D67" s="181" t="s">
        <v>3</v>
      </c>
      <c r="E67" s="216"/>
      <c r="F67" s="221"/>
      <c r="G67" s="214"/>
      <c r="H67" s="225" t="s">
        <v>6</v>
      </c>
      <c r="I67" s="226"/>
      <c r="J67" s="227"/>
      <c r="K67" s="226" t="s">
        <v>8</v>
      </c>
      <c r="L67" s="226"/>
      <c r="M67" s="226"/>
      <c r="N67" s="225"/>
      <c r="O67" s="226"/>
      <c r="P67" s="227"/>
      <c r="Q67" s="200"/>
      <c r="R67" s="201"/>
      <c r="S67" s="202"/>
      <c r="T67" s="207" t="s">
        <v>9</v>
      </c>
      <c r="U67" s="1">
        <v>0</v>
      </c>
      <c r="V67" s="1"/>
      <c r="W67" s="1"/>
      <c r="X67" s="1"/>
      <c r="Y67" s="1"/>
    </row>
    <row r="68" spans="1:25" ht="18.75" x14ac:dyDescent="0.3">
      <c r="A68" s="200"/>
      <c r="B68" s="181"/>
      <c r="C68" s="181" t="s">
        <v>70</v>
      </c>
      <c r="D68" s="181"/>
      <c r="E68" s="198" t="s">
        <v>2</v>
      </c>
      <c r="F68" s="197" t="s">
        <v>75</v>
      </c>
      <c r="G68" s="199" t="s">
        <v>72</v>
      </c>
      <c r="H68" s="215">
        <v>2567</v>
      </c>
      <c r="I68" s="217">
        <v>2568</v>
      </c>
      <c r="J68" s="213">
        <v>2569</v>
      </c>
      <c r="K68" s="215">
        <v>2567</v>
      </c>
      <c r="L68" s="217">
        <v>2568</v>
      </c>
      <c r="M68" s="213">
        <v>2569</v>
      </c>
      <c r="N68" s="215">
        <v>2567</v>
      </c>
      <c r="O68" s="217">
        <v>2568</v>
      </c>
      <c r="P68" s="213">
        <v>2569</v>
      </c>
      <c r="Q68" s="215">
        <v>2567</v>
      </c>
      <c r="R68" s="217">
        <v>2568</v>
      </c>
      <c r="S68" s="213">
        <v>2569</v>
      </c>
      <c r="T68" s="207"/>
      <c r="U68" s="1">
        <v>0</v>
      </c>
      <c r="V68" s="1"/>
      <c r="W68" s="1"/>
      <c r="X68" s="1"/>
      <c r="Y68" s="1"/>
    </row>
    <row r="69" spans="1:25" ht="18.75" x14ac:dyDescent="0.3">
      <c r="A69" s="187"/>
      <c r="B69" s="188"/>
      <c r="C69" s="188"/>
      <c r="D69" s="188"/>
      <c r="E69" s="187" t="s">
        <v>74</v>
      </c>
      <c r="F69" s="189">
        <v>1</v>
      </c>
      <c r="G69" s="190" t="s">
        <v>73</v>
      </c>
      <c r="H69" s="216"/>
      <c r="I69" s="218"/>
      <c r="J69" s="214"/>
      <c r="K69" s="216"/>
      <c r="L69" s="218"/>
      <c r="M69" s="214"/>
      <c r="N69" s="216"/>
      <c r="O69" s="218"/>
      <c r="P69" s="214"/>
      <c r="Q69" s="216"/>
      <c r="R69" s="218"/>
      <c r="S69" s="214"/>
      <c r="T69" s="208"/>
      <c r="U69" s="1">
        <v>0</v>
      </c>
      <c r="V69" s="1"/>
      <c r="W69" s="1"/>
      <c r="X69" s="1"/>
      <c r="Y69" s="1"/>
    </row>
    <row r="70" spans="1:25" ht="18.75" x14ac:dyDescent="0.3">
      <c r="A70" s="12"/>
      <c r="B70" s="78" t="s">
        <v>44</v>
      </c>
      <c r="C70" s="30"/>
      <c r="D70" s="31"/>
      <c r="E70" s="31"/>
      <c r="F70" s="8"/>
      <c r="G70" s="8"/>
      <c r="H70" s="12"/>
      <c r="I70" s="12"/>
      <c r="J70" s="12"/>
      <c r="K70" s="12"/>
      <c r="L70" s="12"/>
      <c r="M70" s="8"/>
      <c r="N70" s="8"/>
      <c r="O70" s="8"/>
      <c r="P70" s="8"/>
      <c r="Q70" s="8"/>
      <c r="R70" s="8"/>
      <c r="S70" s="8"/>
      <c r="T70" s="127"/>
      <c r="U70" s="1">
        <v>0</v>
      </c>
      <c r="V70" s="1"/>
      <c r="W70" s="1"/>
      <c r="X70" s="1"/>
      <c r="Y70" s="1"/>
    </row>
    <row r="71" spans="1:25" ht="18.75" x14ac:dyDescent="0.3">
      <c r="A71" s="32">
        <v>38</v>
      </c>
      <c r="B71" s="35" t="s">
        <v>132</v>
      </c>
      <c r="C71" s="35"/>
      <c r="D71" s="3">
        <v>7</v>
      </c>
      <c r="E71" s="3">
        <v>7</v>
      </c>
      <c r="F71" s="5">
        <v>756000</v>
      </c>
      <c r="G71" s="5">
        <v>0</v>
      </c>
      <c r="H71" s="32">
        <v>7</v>
      </c>
      <c r="I71" s="32">
        <v>7</v>
      </c>
      <c r="J71" s="32">
        <v>7</v>
      </c>
      <c r="K71" s="32" t="s">
        <v>34</v>
      </c>
      <c r="L71" s="32" t="s">
        <v>34</v>
      </c>
      <c r="M71" s="5" t="s">
        <v>34</v>
      </c>
      <c r="N71" s="5">
        <v>0</v>
      </c>
      <c r="O71" s="5">
        <v>0</v>
      </c>
      <c r="P71" s="5">
        <v>0</v>
      </c>
      <c r="Q71" s="5">
        <f t="shared" ref="Q71" si="22">F71+G71+N71</f>
        <v>756000</v>
      </c>
      <c r="R71" s="5">
        <f t="shared" ref="R71:R74" si="23">Q71+O71</f>
        <v>756000</v>
      </c>
      <c r="S71" s="5">
        <f t="shared" ref="S71:S74" si="24">R71+P71</f>
        <v>756000</v>
      </c>
      <c r="T71" s="4">
        <v>9000</v>
      </c>
      <c r="U71" s="1">
        <v>756000</v>
      </c>
      <c r="V71" s="1"/>
      <c r="W71" s="1"/>
      <c r="X71" s="1"/>
      <c r="Y71" s="1"/>
    </row>
    <row r="72" spans="1:25" ht="18.75" x14ac:dyDescent="0.3">
      <c r="A72" s="32">
        <v>39</v>
      </c>
      <c r="B72" s="35" t="s">
        <v>46</v>
      </c>
      <c r="C72" s="35"/>
      <c r="D72" s="3">
        <v>1</v>
      </c>
      <c r="E72" s="3">
        <v>1</v>
      </c>
      <c r="F72" s="5">
        <v>108000</v>
      </c>
      <c r="G72" s="5">
        <v>0</v>
      </c>
      <c r="H72" s="32">
        <v>1</v>
      </c>
      <c r="I72" s="32">
        <v>1</v>
      </c>
      <c r="J72" s="32">
        <v>1</v>
      </c>
      <c r="K72" s="32" t="s">
        <v>34</v>
      </c>
      <c r="L72" s="32" t="s">
        <v>34</v>
      </c>
      <c r="M72" s="5" t="s">
        <v>34</v>
      </c>
      <c r="N72" s="5">
        <v>0</v>
      </c>
      <c r="O72" s="5">
        <v>0</v>
      </c>
      <c r="P72" s="5">
        <v>0</v>
      </c>
      <c r="Q72" s="5">
        <f>F72+G72+N72</f>
        <v>108000</v>
      </c>
      <c r="R72" s="5">
        <f t="shared" si="23"/>
        <v>108000</v>
      </c>
      <c r="S72" s="5">
        <f t="shared" si="24"/>
        <v>108000</v>
      </c>
      <c r="T72" s="4">
        <v>9000</v>
      </c>
      <c r="U72" s="1">
        <v>108000</v>
      </c>
      <c r="V72" s="1"/>
      <c r="W72" s="1"/>
      <c r="X72" s="1"/>
      <c r="Y72" s="1"/>
    </row>
    <row r="73" spans="1:25" ht="18.75" x14ac:dyDescent="0.3">
      <c r="A73" s="32">
        <v>40</v>
      </c>
      <c r="B73" s="35" t="s">
        <v>47</v>
      </c>
      <c r="C73" s="35"/>
      <c r="D73" s="3">
        <v>9</v>
      </c>
      <c r="E73" s="3">
        <v>5</v>
      </c>
      <c r="F73" s="5">
        <v>972000</v>
      </c>
      <c r="G73" s="5">
        <v>0</v>
      </c>
      <c r="H73" s="32">
        <v>9</v>
      </c>
      <c r="I73" s="32">
        <v>9</v>
      </c>
      <c r="J73" s="32">
        <v>9</v>
      </c>
      <c r="K73" s="32" t="s">
        <v>34</v>
      </c>
      <c r="L73" s="32" t="s">
        <v>34</v>
      </c>
      <c r="M73" s="5" t="s">
        <v>34</v>
      </c>
      <c r="N73" s="5">
        <v>0</v>
      </c>
      <c r="O73" s="5">
        <v>0</v>
      </c>
      <c r="P73" s="5">
        <v>0</v>
      </c>
      <c r="Q73" s="5">
        <f>F73+G73+N73</f>
        <v>972000</v>
      </c>
      <c r="R73" s="5">
        <f t="shared" si="23"/>
        <v>972000</v>
      </c>
      <c r="S73" s="5">
        <f t="shared" si="24"/>
        <v>972000</v>
      </c>
      <c r="T73" s="192" t="s">
        <v>124</v>
      </c>
      <c r="U73" s="1">
        <v>972000</v>
      </c>
      <c r="V73" s="1"/>
      <c r="W73" s="1" t="s">
        <v>17</v>
      </c>
      <c r="X73" s="1"/>
      <c r="Y73" s="1"/>
    </row>
    <row r="74" spans="1:25" ht="18.75" x14ac:dyDescent="0.3">
      <c r="A74" s="32">
        <v>41</v>
      </c>
      <c r="B74" s="35" t="s">
        <v>60</v>
      </c>
      <c r="C74" s="35"/>
      <c r="D74" s="3">
        <v>1</v>
      </c>
      <c r="E74" s="3">
        <v>1</v>
      </c>
      <c r="F74" s="5">
        <v>108000</v>
      </c>
      <c r="G74" s="5">
        <v>0</v>
      </c>
      <c r="H74" s="32">
        <v>1</v>
      </c>
      <c r="I74" s="32">
        <v>1</v>
      </c>
      <c r="J74" s="32">
        <v>1</v>
      </c>
      <c r="K74" s="32" t="s">
        <v>34</v>
      </c>
      <c r="L74" s="32" t="s">
        <v>34</v>
      </c>
      <c r="M74" s="5" t="s">
        <v>34</v>
      </c>
      <c r="N74" s="5">
        <v>0</v>
      </c>
      <c r="O74" s="5">
        <v>0</v>
      </c>
      <c r="P74" s="5">
        <v>0</v>
      </c>
      <c r="Q74" s="5">
        <f>F74+G74+N74</f>
        <v>108000</v>
      </c>
      <c r="R74" s="5">
        <f t="shared" si="23"/>
        <v>108000</v>
      </c>
      <c r="S74" s="5">
        <f t="shared" si="24"/>
        <v>108000</v>
      </c>
      <c r="T74" s="4">
        <v>9000</v>
      </c>
      <c r="U74" s="1">
        <v>108000</v>
      </c>
      <c r="V74" s="1"/>
      <c r="W74" s="1"/>
      <c r="X74" s="1"/>
      <c r="Y74" s="1"/>
    </row>
    <row r="75" spans="1:25" ht="18.75" x14ac:dyDescent="0.3">
      <c r="A75" s="32"/>
      <c r="B75" s="41" t="s">
        <v>92</v>
      </c>
      <c r="C75" s="32"/>
      <c r="D75" s="3"/>
      <c r="E75" s="3"/>
      <c r="F75" s="5"/>
      <c r="G75" s="5"/>
      <c r="H75" s="32"/>
      <c r="I75" s="32"/>
      <c r="J75" s="32"/>
      <c r="K75" s="32"/>
      <c r="L75" s="32"/>
      <c r="M75" s="5"/>
      <c r="N75" s="5"/>
      <c r="O75" s="5"/>
      <c r="P75" s="5"/>
      <c r="Q75" s="5"/>
      <c r="R75" s="5"/>
      <c r="S75" s="5"/>
      <c r="T75" s="3"/>
      <c r="U75" s="1">
        <v>0</v>
      </c>
      <c r="V75" s="1"/>
      <c r="W75" s="1"/>
      <c r="X75" s="1"/>
      <c r="Y75" s="1"/>
    </row>
    <row r="76" spans="1:25" ht="18.75" x14ac:dyDescent="0.3">
      <c r="A76" s="32">
        <v>42</v>
      </c>
      <c r="B76" s="35" t="s">
        <v>48</v>
      </c>
      <c r="C76" s="3" t="s">
        <v>91</v>
      </c>
      <c r="D76" s="3">
        <v>1</v>
      </c>
      <c r="E76" s="3">
        <v>1</v>
      </c>
      <c r="F76" s="5">
        <v>490800</v>
      </c>
      <c r="G76" s="5">
        <v>42000</v>
      </c>
      <c r="H76" s="32">
        <v>1</v>
      </c>
      <c r="I76" s="32">
        <v>1</v>
      </c>
      <c r="J76" s="32">
        <v>1</v>
      </c>
      <c r="K76" s="32" t="s">
        <v>34</v>
      </c>
      <c r="L76" s="32" t="s">
        <v>34</v>
      </c>
      <c r="M76" s="5" t="s">
        <v>34</v>
      </c>
      <c r="N76" s="5">
        <v>15720</v>
      </c>
      <c r="O76" s="5">
        <v>16440</v>
      </c>
      <c r="P76" s="5">
        <v>16920</v>
      </c>
      <c r="Q76" s="5">
        <f t="shared" ref="Q76" si="25">F76+G76+N76</f>
        <v>548520</v>
      </c>
      <c r="R76" s="5">
        <f t="shared" ref="R76" si="26">Q76+O76</f>
        <v>564960</v>
      </c>
      <c r="S76" s="5">
        <f t="shared" ref="S76" si="27">R76+P76</f>
        <v>581880</v>
      </c>
      <c r="T76" s="4">
        <v>40900</v>
      </c>
      <c r="U76" s="1">
        <v>0</v>
      </c>
      <c r="V76" s="1">
        <v>548520</v>
      </c>
      <c r="W76" s="1"/>
      <c r="X76" s="1"/>
      <c r="Y76" s="1"/>
    </row>
    <row r="77" spans="1:25" ht="18.75" x14ac:dyDescent="0.3">
      <c r="A77" s="32"/>
      <c r="B77" s="35" t="s">
        <v>49</v>
      </c>
      <c r="C77" s="3"/>
      <c r="D77" s="3"/>
      <c r="E77" s="3"/>
      <c r="F77" s="5"/>
      <c r="G77" s="5"/>
      <c r="H77" s="32"/>
      <c r="I77" s="32"/>
      <c r="J77" s="32"/>
      <c r="K77" s="32"/>
      <c r="L77" s="32"/>
      <c r="M77" s="5"/>
      <c r="N77" s="5"/>
      <c r="O77" s="5"/>
      <c r="P77" s="5"/>
      <c r="Q77" s="5"/>
      <c r="R77" s="5"/>
      <c r="S77" s="5"/>
      <c r="T77" s="4"/>
      <c r="U77" s="1">
        <v>0</v>
      </c>
      <c r="V77" s="1">
        <v>0</v>
      </c>
      <c r="W77" s="1"/>
      <c r="X77" s="1"/>
      <c r="Y77" s="1"/>
    </row>
    <row r="78" spans="1:25" ht="18.75" x14ac:dyDescent="0.3">
      <c r="A78" s="32">
        <v>43</v>
      </c>
      <c r="B78" s="35" t="s">
        <v>50</v>
      </c>
      <c r="C78" s="3" t="s">
        <v>91</v>
      </c>
      <c r="D78" s="3">
        <v>1</v>
      </c>
      <c r="E78" s="3">
        <v>0</v>
      </c>
      <c r="F78" s="5">
        <v>393600</v>
      </c>
      <c r="G78" s="5">
        <v>18000</v>
      </c>
      <c r="H78" s="32">
        <v>1</v>
      </c>
      <c r="I78" s="32">
        <v>1</v>
      </c>
      <c r="J78" s="32">
        <v>1</v>
      </c>
      <c r="K78" s="32" t="s">
        <v>34</v>
      </c>
      <c r="L78" s="32" t="s">
        <v>34</v>
      </c>
      <c r="M78" s="5" t="s">
        <v>34</v>
      </c>
      <c r="N78" s="5">
        <v>13620</v>
      </c>
      <c r="O78" s="5">
        <v>13620</v>
      </c>
      <c r="P78" s="5">
        <v>13620</v>
      </c>
      <c r="Q78" s="5">
        <f t="shared" ref="Q78" si="28">F78+G78+N78</f>
        <v>425220</v>
      </c>
      <c r="R78" s="5">
        <f t="shared" ref="R78" si="29">Q78+O78</f>
        <v>438840</v>
      </c>
      <c r="S78" s="5">
        <f t="shared" ref="S78" si="30">R78+P78</f>
        <v>452460</v>
      </c>
      <c r="T78" s="205" t="s">
        <v>32</v>
      </c>
      <c r="U78" s="1">
        <v>0</v>
      </c>
      <c r="V78" s="1">
        <v>425220</v>
      </c>
      <c r="W78" s="1"/>
      <c r="X78" s="1"/>
      <c r="Y78" s="1"/>
    </row>
    <row r="79" spans="1:25" ht="18.75" x14ac:dyDescent="0.3">
      <c r="A79" s="32"/>
      <c r="B79" s="35" t="s">
        <v>49</v>
      </c>
      <c r="C79" s="3"/>
      <c r="D79" s="3"/>
      <c r="E79" s="3"/>
      <c r="F79" s="5"/>
      <c r="G79" s="5"/>
      <c r="H79" s="32"/>
      <c r="I79" s="32"/>
      <c r="J79" s="32"/>
      <c r="K79" s="32"/>
      <c r="L79" s="32"/>
      <c r="M79" s="5"/>
      <c r="N79" s="5"/>
      <c r="O79" s="5"/>
      <c r="P79" s="5"/>
      <c r="Q79" s="5"/>
      <c r="R79" s="5"/>
      <c r="S79" s="5"/>
      <c r="T79" s="4"/>
      <c r="U79" s="1">
        <v>0</v>
      </c>
      <c r="V79" s="1">
        <v>0</v>
      </c>
      <c r="W79" s="1"/>
      <c r="X79" s="1"/>
      <c r="Y79" s="1"/>
    </row>
    <row r="80" spans="1:25" ht="18.75" x14ac:dyDescent="0.3">
      <c r="A80" s="32">
        <v>44</v>
      </c>
      <c r="B80" s="35" t="s">
        <v>51</v>
      </c>
      <c r="C80" s="32" t="s">
        <v>28</v>
      </c>
      <c r="D80" s="3">
        <v>1</v>
      </c>
      <c r="E80" s="3">
        <v>1</v>
      </c>
      <c r="F80" s="5">
        <v>185040</v>
      </c>
      <c r="G80" s="5">
        <v>0</v>
      </c>
      <c r="H80" s="32">
        <v>1</v>
      </c>
      <c r="I80" s="32">
        <v>1</v>
      </c>
      <c r="J80" s="32">
        <v>1</v>
      </c>
      <c r="K80" s="32" t="s">
        <v>34</v>
      </c>
      <c r="L80" s="32" t="s">
        <v>34</v>
      </c>
      <c r="M80" s="5" t="s">
        <v>34</v>
      </c>
      <c r="N80" s="9">
        <v>9600</v>
      </c>
      <c r="O80" s="9">
        <v>8640</v>
      </c>
      <c r="P80" s="9">
        <v>7560</v>
      </c>
      <c r="Q80" s="5">
        <f t="shared" ref="Q80:Q83" si="31">F80+G80+N80</f>
        <v>194640</v>
      </c>
      <c r="R80" s="5">
        <f t="shared" ref="R80:R83" si="32">Q80+O80</f>
        <v>203280</v>
      </c>
      <c r="S80" s="5">
        <f t="shared" ref="S80:S83" si="33">R80+P80</f>
        <v>210840</v>
      </c>
      <c r="T80" s="4">
        <v>15420</v>
      </c>
      <c r="U80" s="1">
        <v>0</v>
      </c>
      <c r="V80" s="1">
        <v>194640</v>
      </c>
      <c r="W80" s="1"/>
      <c r="X80" s="1"/>
      <c r="Y80" s="1"/>
    </row>
    <row r="81" spans="1:25" ht="18.75" x14ac:dyDescent="0.3">
      <c r="A81" s="32">
        <v>45</v>
      </c>
      <c r="B81" s="35" t="s">
        <v>52</v>
      </c>
      <c r="C81" s="32" t="s">
        <v>29</v>
      </c>
      <c r="D81" s="3">
        <v>1</v>
      </c>
      <c r="E81" s="3">
        <v>0</v>
      </c>
      <c r="F81" s="5">
        <v>355320</v>
      </c>
      <c r="G81" s="5">
        <v>0</v>
      </c>
      <c r="H81" s="32">
        <v>1</v>
      </c>
      <c r="I81" s="32">
        <v>1</v>
      </c>
      <c r="J81" s="32">
        <v>1</v>
      </c>
      <c r="K81" s="32" t="s">
        <v>34</v>
      </c>
      <c r="L81" s="32" t="s">
        <v>34</v>
      </c>
      <c r="M81" s="5" t="s">
        <v>34</v>
      </c>
      <c r="N81" s="5">
        <v>12000</v>
      </c>
      <c r="O81" s="5">
        <v>12000</v>
      </c>
      <c r="P81" s="5">
        <v>12000</v>
      </c>
      <c r="Q81" s="5">
        <f t="shared" si="31"/>
        <v>367320</v>
      </c>
      <c r="R81" s="5">
        <f t="shared" si="32"/>
        <v>379320</v>
      </c>
      <c r="S81" s="5">
        <f t="shared" si="33"/>
        <v>391320</v>
      </c>
      <c r="T81" s="205" t="s">
        <v>32</v>
      </c>
      <c r="U81" s="1">
        <v>0</v>
      </c>
      <c r="V81" s="1">
        <v>367320</v>
      </c>
      <c r="W81" s="1"/>
      <c r="X81" s="1"/>
      <c r="Y81" s="1"/>
    </row>
    <row r="82" spans="1:25" ht="18.75" x14ac:dyDescent="0.3">
      <c r="A82" s="32">
        <v>46</v>
      </c>
      <c r="B82" s="35" t="s">
        <v>53</v>
      </c>
      <c r="C82" s="3" t="s">
        <v>29</v>
      </c>
      <c r="D82" s="3">
        <v>1</v>
      </c>
      <c r="E82" s="3">
        <v>0</v>
      </c>
      <c r="F82" s="5">
        <v>355320</v>
      </c>
      <c r="G82" s="5">
        <v>0</v>
      </c>
      <c r="H82" s="32">
        <v>1</v>
      </c>
      <c r="I82" s="32">
        <v>1</v>
      </c>
      <c r="J82" s="32">
        <v>1</v>
      </c>
      <c r="K82" s="32" t="s">
        <v>34</v>
      </c>
      <c r="L82" s="32" t="s">
        <v>34</v>
      </c>
      <c r="M82" s="5" t="s">
        <v>34</v>
      </c>
      <c r="N82" s="5">
        <v>12000</v>
      </c>
      <c r="O82" s="5">
        <v>12000</v>
      </c>
      <c r="P82" s="5">
        <v>12000</v>
      </c>
      <c r="Q82" s="5">
        <f t="shared" si="31"/>
        <v>367320</v>
      </c>
      <c r="R82" s="5">
        <f t="shared" si="32"/>
        <v>379320</v>
      </c>
      <c r="S82" s="5">
        <f t="shared" si="33"/>
        <v>391320</v>
      </c>
      <c r="T82" s="205" t="s">
        <v>32</v>
      </c>
      <c r="U82" s="1">
        <v>0</v>
      </c>
      <c r="V82" s="1">
        <v>367320</v>
      </c>
      <c r="W82" s="1"/>
      <c r="X82" s="1"/>
      <c r="Y82" s="1"/>
    </row>
    <row r="83" spans="1:25" ht="18.75" x14ac:dyDescent="0.3">
      <c r="A83" s="32">
        <v>47</v>
      </c>
      <c r="B83" s="35" t="s">
        <v>54</v>
      </c>
      <c r="C83" s="32" t="s">
        <v>31</v>
      </c>
      <c r="D83" s="3">
        <v>1</v>
      </c>
      <c r="E83" s="3">
        <v>0</v>
      </c>
      <c r="F83" s="5">
        <v>297900</v>
      </c>
      <c r="G83" s="5">
        <v>0</v>
      </c>
      <c r="H83" s="32">
        <v>1</v>
      </c>
      <c r="I83" s="32">
        <v>1</v>
      </c>
      <c r="J83" s="32">
        <v>1</v>
      </c>
      <c r="K83" s="32" t="s">
        <v>34</v>
      </c>
      <c r="L83" s="32" t="s">
        <v>34</v>
      </c>
      <c r="M83" s="5" t="s">
        <v>34</v>
      </c>
      <c r="N83" s="5">
        <v>9720</v>
      </c>
      <c r="O83" s="5">
        <v>9720</v>
      </c>
      <c r="P83" s="5">
        <v>9720</v>
      </c>
      <c r="Q83" s="5">
        <f t="shared" si="31"/>
        <v>307620</v>
      </c>
      <c r="R83" s="5">
        <f t="shared" si="32"/>
        <v>317340</v>
      </c>
      <c r="S83" s="5">
        <f t="shared" si="33"/>
        <v>327060</v>
      </c>
      <c r="T83" s="205" t="s">
        <v>32</v>
      </c>
      <c r="U83" s="1">
        <v>0</v>
      </c>
      <c r="V83" s="1">
        <v>307620</v>
      </c>
      <c r="W83" s="1"/>
      <c r="X83" s="1"/>
      <c r="Y83" s="1"/>
    </row>
    <row r="84" spans="1:25" ht="18.75" x14ac:dyDescent="0.3">
      <c r="A84" s="32"/>
      <c r="B84" s="123" t="s">
        <v>37</v>
      </c>
      <c r="C84" s="32"/>
      <c r="D84" s="3"/>
      <c r="E84" s="3"/>
      <c r="F84" s="5"/>
      <c r="G84" s="5"/>
      <c r="H84" s="32"/>
      <c r="I84" s="32"/>
      <c r="J84" s="32"/>
      <c r="K84" s="32"/>
      <c r="L84" s="32"/>
      <c r="M84" s="5"/>
      <c r="N84" s="5"/>
      <c r="O84" s="5"/>
      <c r="P84" s="5"/>
      <c r="Q84" s="5"/>
      <c r="R84" s="5"/>
      <c r="S84" s="5"/>
      <c r="T84" s="4"/>
      <c r="U84" s="1">
        <v>0</v>
      </c>
      <c r="V84" s="165">
        <f>SUM(V76:V83)</f>
        <v>2210640</v>
      </c>
      <c r="W84" s="1" t="s">
        <v>17</v>
      </c>
      <c r="X84" s="1"/>
      <c r="Y84" s="1"/>
    </row>
    <row r="85" spans="1:25" ht="18.75" x14ac:dyDescent="0.3">
      <c r="A85" s="32">
        <v>48</v>
      </c>
      <c r="B85" s="35" t="s">
        <v>93</v>
      </c>
      <c r="C85" s="35"/>
      <c r="D85" s="3">
        <v>1</v>
      </c>
      <c r="E85" s="3">
        <v>1</v>
      </c>
      <c r="F85" s="5">
        <v>250440</v>
      </c>
      <c r="G85" s="5">
        <v>0</v>
      </c>
      <c r="H85" s="32">
        <v>1</v>
      </c>
      <c r="I85" s="32">
        <v>1</v>
      </c>
      <c r="J85" s="32">
        <v>1</v>
      </c>
      <c r="K85" s="32" t="s">
        <v>34</v>
      </c>
      <c r="L85" s="32" t="s">
        <v>34</v>
      </c>
      <c r="M85" s="5" t="s">
        <v>34</v>
      </c>
      <c r="N85" s="5">
        <v>10080</v>
      </c>
      <c r="O85" s="5">
        <v>10440</v>
      </c>
      <c r="P85" s="5">
        <v>10920</v>
      </c>
      <c r="Q85" s="5">
        <f t="shared" ref="Q85:Q86" si="34">F85+G85+N85</f>
        <v>260520</v>
      </c>
      <c r="R85" s="5">
        <f t="shared" ref="R85:R86" si="35">Q85+O85</f>
        <v>270960</v>
      </c>
      <c r="S85" s="5">
        <f t="shared" ref="S85:S86" si="36">R85+P85</f>
        <v>281880</v>
      </c>
      <c r="T85" s="4">
        <v>20870</v>
      </c>
      <c r="U85" s="1">
        <v>260520</v>
      </c>
      <c r="V85" s="1"/>
      <c r="W85" s="1"/>
      <c r="X85" s="1"/>
      <c r="Y85" s="1"/>
    </row>
    <row r="86" spans="1:25" ht="18.75" x14ac:dyDescent="0.3">
      <c r="A86" s="33">
        <v>49</v>
      </c>
      <c r="B86" s="35" t="s">
        <v>94</v>
      </c>
      <c r="C86" s="35"/>
      <c r="D86" s="3">
        <v>1</v>
      </c>
      <c r="E86" s="3">
        <v>1</v>
      </c>
      <c r="F86" s="5">
        <v>161280</v>
      </c>
      <c r="G86" s="5">
        <v>0</v>
      </c>
      <c r="H86" s="32">
        <v>1</v>
      </c>
      <c r="I86" s="32">
        <v>1</v>
      </c>
      <c r="J86" s="32">
        <v>1</v>
      </c>
      <c r="K86" s="32" t="s">
        <v>34</v>
      </c>
      <c r="L86" s="32" t="s">
        <v>34</v>
      </c>
      <c r="M86" s="5" t="s">
        <v>34</v>
      </c>
      <c r="N86" s="5">
        <v>6480</v>
      </c>
      <c r="O86" s="5">
        <v>6720</v>
      </c>
      <c r="P86" s="5">
        <v>7080</v>
      </c>
      <c r="Q86" s="5">
        <f t="shared" si="34"/>
        <v>167760</v>
      </c>
      <c r="R86" s="5">
        <f t="shared" si="35"/>
        <v>174480</v>
      </c>
      <c r="S86" s="5">
        <f t="shared" si="36"/>
        <v>181560</v>
      </c>
      <c r="T86" s="4">
        <v>13440</v>
      </c>
      <c r="U86" s="1">
        <v>167760</v>
      </c>
      <c r="V86" s="165"/>
      <c r="W86" s="1"/>
      <c r="X86" s="1"/>
      <c r="Y86" s="1"/>
    </row>
    <row r="87" spans="1:25" ht="18.75" x14ac:dyDescent="0.3">
      <c r="A87" s="32"/>
      <c r="B87" s="123" t="s">
        <v>44</v>
      </c>
      <c r="C87" s="35"/>
      <c r="D87" s="3"/>
      <c r="E87" s="3"/>
      <c r="F87" s="5"/>
      <c r="G87" s="5"/>
      <c r="H87" s="32"/>
      <c r="I87" s="32"/>
      <c r="J87" s="32"/>
      <c r="K87" s="32"/>
      <c r="L87" s="32"/>
      <c r="M87" s="5"/>
      <c r="N87" s="5"/>
      <c r="O87" s="5"/>
      <c r="P87" s="5"/>
      <c r="Q87" s="5"/>
      <c r="R87" s="5"/>
      <c r="S87" s="5"/>
      <c r="T87" s="4"/>
      <c r="U87" s="1">
        <v>0</v>
      </c>
      <c r="V87" s="1"/>
      <c r="W87" s="1" t="s">
        <v>17</v>
      </c>
      <c r="X87" s="1"/>
      <c r="Y87" s="1"/>
    </row>
    <row r="88" spans="1:25" ht="18.75" x14ac:dyDescent="0.3">
      <c r="A88" s="32">
        <v>50</v>
      </c>
      <c r="B88" s="35" t="s">
        <v>132</v>
      </c>
      <c r="C88" s="33"/>
      <c r="D88" s="3">
        <v>1</v>
      </c>
      <c r="E88" s="3">
        <v>1</v>
      </c>
      <c r="F88" s="5">
        <v>108000</v>
      </c>
      <c r="G88" s="5">
        <v>0</v>
      </c>
      <c r="H88" s="32">
        <v>1</v>
      </c>
      <c r="I88" s="32">
        <v>1</v>
      </c>
      <c r="J88" s="32">
        <v>1</v>
      </c>
      <c r="K88" s="32" t="s">
        <v>34</v>
      </c>
      <c r="L88" s="32" t="s">
        <v>34</v>
      </c>
      <c r="M88" s="5" t="s">
        <v>128</v>
      </c>
      <c r="N88" s="5">
        <v>0</v>
      </c>
      <c r="O88" s="5">
        <v>0</v>
      </c>
      <c r="P88" s="5">
        <v>0</v>
      </c>
      <c r="Q88" s="5">
        <f t="shared" ref="Q88" si="37">F88+G88+N88</f>
        <v>108000</v>
      </c>
      <c r="R88" s="5">
        <f t="shared" ref="R88" si="38">Q88+O88</f>
        <v>108000</v>
      </c>
      <c r="S88" s="5">
        <f t="shared" ref="S88" si="39">R88+P88</f>
        <v>108000</v>
      </c>
      <c r="T88" s="4"/>
      <c r="U88" s="1">
        <v>108000</v>
      </c>
      <c r="V88" s="1"/>
      <c r="W88" s="1"/>
      <c r="X88" s="1"/>
      <c r="Y88" s="1"/>
    </row>
    <row r="89" spans="1:25" ht="18.75" x14ac:dyDescent="0.3">
      <c r="A89" s="32">
        <v>51</v>
      </c>
      <c r="B89" s="35" t="s">
        <v>132</v>
      </c>
      <c r="C89" s="35"/>
      <c r="D89" s="3">
        <v>1</v>
      </c>
      <c r="E89" s="3">
        <v>1</v>
      </c>
      <c r="F89" s="5">
        <v>108000</v>
      </c>
      <c r="G89" s="5">
        <v>0</v>
      </c>
      <c r="H89" s="32">
        <v>1</v>
      </c>
      <c r="I89" s="32">
        <v>1</v>
      </c>
      <c r="J89" s="32">
        <v>1</v>
      </c>
      <c r="K89" s="32" t="s">
        <v>34</v>
      </c>
      <c r="L89" s="32" t="s">
        <v>34</v>
      </c>
      <c r="M89" s="5" t="s">
        <v>34</v>
      </c>
      <c r="N89" s="5">
        <v>0</v>
      </c>
      <c r="O89" s="5">
        <v>0</v>
      </c>
      <c r="P89" s="5">
        <v>0</v>
      </c>
      <c r="Q89" s="5">
        <f t="shared" ref="Q89:Q90" si="40">F89+G89+N89</f>
        <v>108000</v>
      </c>
      <c r="R89" s="5">
        <f t="shared" ref="R89:R90" si="41">Q89+O89</f>
        <v>108000</v>
      </c>
      <c r="S89" s="5">
        <f t="shared" ref="S89:S90" si="42">R89+P89</f>
        <v>108000</v>
      </c>
      <c r="T89" s="4"/>
      <c r="U89" s="1">
        <v>108000</v>
      </c>
      <c r="V89" s="1"/>
      <c r="W89" s="1"/>
      <c r="X89" s="1"/>
      <c r="Y89" s="1"/>
    </row>
    <row r="90" spans="1:25" ht="18.75" x14ac:dyDescent="0.3">
      <c r="A90" s="13">
        <v>52</v>
      </c>
      <c r="B90" s="16" t="s">
        <v>132</v>
      </c>
      <c r="C90" s="13"/>
      <c r="D90" s="13">
        <v>1</v>
      </c>
      <c r="E90" s="13">
        <v>1</v>
      </c>
      <c r="F90" s="50">
        <v>108000</v>
      </c>
      <c r="G90" s="50">
        <v>0</v>
      </c>
      <c r="H90" s="13">
        <v>1</v>
      </c>
      <c r="I90" s="13">
        <v>1</v>
      </c>
      <c r="J90" s="13">
        <v>1</v>
      </c>
      <c r="K90" s="13" t="s">
        <v>34</v>
      </c>
      <c r="L90" s="193" t="s">
        <v>34</v>
      </c>
      <c r="M90" s="193" t="s">
        <v>34</v>
      </c>
      <c r="N90" s="50">
        <v>0</v>
      </c>
      <c r="O90" s="50">
        <v>0</v>
      </c>
      <c r="P90" s="50">
        <v>0</v>
      </c>
      <c r="Q90" s="50">
        <f t="shared" si="40"/>
        <v>108000</v>
      </c>
      <c r="R90" s="50">
        <f t="shared" si="41"/>
        <v>108000</v>
      </c>
      <c r="S90" s="50">
        <f t="shared" si="42"/>
        <v>108000</v>
      </c>
      <c r="T90" s="122"/>
      <c r="U90" s="1">
        <v>108000</v>
      </c>
      <c r="V90" s="1"/>
      <c r="W90" s="1"/>
      <c r="X90" s="1"/>
      <c r="Y90" s="1"/>
    </row>
    <row r="91" spans="1:25" ht="18.75" x14ac:dyDescent="0.3">
      <c r="A91" s="171"/>
      <c r="B91" s="173"/>
      <c r="C91" s="171"/>
      <c r="D91" s="171"/>
      <c r="E91" s="171"/>
      <c r="F91" s="10"/>
      <c r="G91" s="10"/>
      <c r="H91" s="171"/>
      <c r="I91" s="171"/>
      <c r="J91" s="171"/>
      <c r="K91" s="171"/>
      <c r="L91" s="172"/>
      <c r="M91" s="10"/>
      <c r="N91" s="10"/>
      <c r="O91" s="10"/>
      <c r="P91" s="10"/>
      <c r="Q91" s="10"/>
      <c r="R91" s="10"/>
      <c r="S91" s="10"/>
      <c r="T91" s="126"/>
      <c r="U91" s="1">
        <v>0</v>
      </c>
      <c r="V91" s="1"/>
      <c r="W91" s="1"/>
      <c r="X91" s="1"/>
      <c r="Y91" s="1"/>
    </row>
    <row r="92" spans="1:25" ht="18.75" x14ac:dyDescent="0.3">
      <c r="A92" s="171"/>
      <c r="B92" s="173"/>
      <c r="C92" s="171"/>
      <c r="D92" s="171"/>
      <c r="E92" s="171"/>
      <c r="F92" s="10"/>
      <c r="G92" s="10"/>
      <c r="H92" s="171"/>
      <c r="I92" s="171"/>
      <c r="J92" s="171"/>
      <c r="K92" s="171"/>
      <c r="L92" s="172"/>
      <c r="M92" s="10"/>
      <c r="N92" s="10"/>
      <c r="O92" s="10"/>
      <c r="P92" s="10"/>
      <c r="Q92" s="10"/>
      <c r="R92" s="10"/>
      <c r="S92" s="10"/>
      <c r="T92" s="126"/>
      <c r="U92" s="1">
        <v>0</v>
      </c>
      <c r="V92" s="1"/>
      <c r="W92" s="1"/>
      <c r="X92" s="1"/>
      <c r="Y92" s="1"/>
    </row>
    <row r="93" spans="1:25" ht="18.75" x14ac:dyDescent="0.3">
      <c r="A93" s="196"/>
      <c r="B93" s="173"/>
      <c r="C93" s="196"/>
      <c r="D93" s="196"/>
      <c r="E93" s="196"/>
      <c r="F93" s="10"/>
      <c r="G93" s="10"/>
      <c r="H93" s="196"/>
      <c r="I93" s="196"/>
      <c r="J93" s="196"/>
      <c r="K93" s="196"/>
      <c r="L93" s="172"/>
      <c r="M93" s="10"/>
      <c r="N93" s="10"/>
      <c r="O93" s="10"/>
      <c r="P93" s="10"/>
      <c r="Q93" s="10"/>
      <c r="R93" s="10"/>
      <c r="S93" s="10"/>
      <c r="T93" s="126"/>
      <c r="U93" s="1">
        <v>0</v>
      </c>
      <c r="V93" s="1"/>
      <c r="W93" s="1"/>
      <c r="X93" s="1"/>
      <c r="Y93" s="1"/>
    </row>
    <row r="94" spans="1:25" ht="18.75" x14ac:dyDescent="0.3">
      <c r="A94" s="196"/>
      <c r="B94" s="173"/>
      <c r="C94" s="196"/>
      <c r="D94" s="196"/>
      <c r="E94" s="196"/>
      <c r="F94" s="10"/>
      <c r="G94" s="10"/>
      <c r="H94" s="196"/>
      <c r="I94" s="196"/>
      <c r="J94" s="196"/>
      <c r="K94" s="196"/>
      <c r="L94" s="172"/>
      <c r="M94" s="10"/>
      <c r="N94" s="10"/>
      <c r="O94" s="10"/>
      <c r="P94" s="10"/>
      <c r="Q94" s="10"/>
      <c r="R94" s="10"/>
      <c r="S94" s="10"/>
      <c r="T94" s="126"/>
      <c r="U94" s="1">
        <v>0</v>
      </c>
      <c r="V94" s="1"/>
      <c r="W94" s="1"/>
      <c r="X94" s="1"/>
      <c r="Y94" s="1"/>
    </row>
    <row r="95" spans="1:25" ht="18.75" x14ac:dyDescent="0.3">
      <c r="A95" s="198"/>
      <c r="B95" s="178"/>
      <c r="C95" s="178"/>
      <c r="D95" s="178" t="s">
        <v>2</v>
      </c>
      <c r="E95" s="215" t="s">
        <v>4</v>
      </c>
      <c r="F95" s="220"/>
      <c r="G95" s="213"/>
      <c r="H95" s="222" t="s">
        <v>5</v>
      </c>
      <c r="I95" s="223"/>
      <c r="J95" s="224"/>
      <c r="K95" s="223" t="s">
        <v>7</v>
      </c>
      <c r="L95" s="223"/>
      <c r="M95" s="223"/>
      <c r="N95" s="222" t="s">
        <v>77</v>
      </c>
      <c r="O95" s="223"/>
      <c r="P95" s="224"/>
      <c r="Q95" s="222" t="s">
        <v>71</v>
      </c>
      <c r="R95" s="223"/>
      <c r="S95" s="224"/>
      <c r="T95" s="179"/>
      <c r="U95" s="1">
        <v>0</v>
      </c>
      <c r="V95" s="1"/>
      <c r="W95" s="1"/>
      <c r="X95" s="1"/>
      <c r="Y95" s="1"/>
    </row>
    <row r="96" spans="1:25" ht="18.75" x14ac:dyDescent="0.3">
      <c r="A96" s="200" t="s">
        <v>0</v>
      </c>
      <c r="B96" s="181" t="s">
        <v>1</v>
      </c>
      <c r="C96" s="181" t="s">
        <v>69</v>
      </c>
      <c r="D96" s="181" t="s">
        <v>3</v>
      </c>
      <c r="E96" s="216"/>
      <c r="F96" s="221"/>
      <c r="G96" s="214"/>
      <c r="H96" s="225" t="s">
        <v>6</v>
      </c>
      <c r="I96" s="226"/>
      <c r="J96" s="227"/>
      <c r="K96" s="226" t="s">
        <v>8</v>
      </c>
      <c r="L96" s="226"/>
      <c r="M96" s="226"/>
      <c r="N96" s="225"/>
      <c r="O96" s="226"/>
      <c r="P96" s="227"/>
      <c r="Q96" s="200"/>
      <c r="R96" s="201"/>
      <c r="S96" s="202"/>
      <c r="T96" s="207" t="s">
        <v>9</v>
      </c>
      <c r="U96" s="1">
        <v>0</v>
      </c>
      <c r="V96" s="1"/>
      <c r="W96" s="1"/>
      <c r="X96" s="1"/>
      <c r="Y96" s="1"/>
    </row>
    <row r="97" spans="1:25" ht="18.75" x14ac:dyDescent="0.3">
      <c r="A97" s="200"/>
      <c r="B97" s="181"/>
      <c r="C97" s="181" t="s">
        <v>70</v>
      </c>
      <c r="D97" s="181"/>
      <c r="E97" s="198" t="s">
        <v>2</v>
      </c>
      <c r="F97" s="197" t="s">
        <v>75</v>
      </c>
      <c r="G97" s="199" t="s">
        <v>72</v>
      </c>
      <c r="H97" s="215">
        <v>2567</v>
      </c>
      <c r="I97" s="217">
        <v>2568</v>
      </c>
      <c r="J97" s="213">
        <v>2569</v>
      </c>
      <c r="K97" s="215">
        <v>2567</v>
      </c>
      <c r="L97" s="217">
        <v>2568</v>
      </c>
      <c r="M97" s="213">
        <v>2569</v>
      </c>
      <c r="N97" s="215">
        <v>2567</v>
      </c>
      <c r="O97" s="217">
        <v>2568</v>
      </c>
      <c r="P97" s="213">
        <v>2569</v>
      </c>
      <c r="Q97" s="215">
        <v>2567</v>
      </c>
      <c r="R97" s="217">
        <v>2568</v>
      </c>
      <c r="S97" s="213">
        <v>2569</v>
      </c>
      <c r="T97" s="207"/>
      <c r="U97" s="1">
        <v>0</v>
      </c>
      <c r="V97" s="1"/>
      <c r="W97" s="1"/>
      <c r="X97" s="1"/>
      <c r="Y97" s="1"/>
    </row>
    <row r="98" spans="1:25" ht="18.75" x14ac:dyDescent="0.3">
      <c r="A98" s="187"/>
      <c r="B98" s="188"/>
      <c r="C98" s="188"/>
      <c r="D98" s="188"/>
      <c r="E98" s="187" t="s">
        <v>74</v>
      </c>
      <c r="F98" s="189">
        <v>1</v>
      </c>
      <c r="G98" s="190" t="s">
        <v>73</v>
      </c>
      <c r="H98" s="216"/>
      <c r="I98" s="218"/>
      <c r="J98" s="214"/>
      <c r="K98" s="216"/>
      <c r="L98" s="218"/>
      <c r="M98" s="214"/>
      <c r="N98" s="216"/>
      <c r="O98" s="218"/>
      <c r="P98" s="214"/>
      <c r="Q98" s="216"/>
      <c r="R98" s="218"/>
      <c r="S98" s="214"/>
      <c r="T98" s="208"/>
      <c r="U98" s="1">
        <v>0</v>
      </c>
      <c r="V98" s="1"/>
      <c r="W98" s="1"/>
      <c r="X98" s="1"/>
      <c r="Y98" s="1"/>
    </row>
    <row r="99" spans="1:25" ht="18.75" x14ac:dyDescent="0.3">
      <c r="A99" s="12"/>
      <c r="B99" s="81" t="s">
        <v>101</v>
      </c>
      <c r="C99" s="12"/>
      <c r="D99" s="31"/>
      <c r="E99" s="31"/>
      <c r="F99" s="8"/>
      <c r="G99" s="8"/>
      <c r="H99" s="12"/>
      <c r="I99" s="12"/>
      <c r="J99" s="12"/>
      <c r="K99" s="12"/>
      <c r="L99" s="12"/>
      <c r="M99" s="8"/>
      <c r="N99" s="8"/>
      <c r="O99" s="8"/>
      <c r="P99" s="8"/>
      <c r="Q99" s="8"/>
      <c r="R99" s="8"/>
      <c r="S99" s="8"/>
      <c r="T99" s="31"/>
      <c r="U99" s="1">
        <v>0</v>
      </c>
      <c r="V99" s="1"/>
      <c r="W99" s="1"/>
      <c r="X99" s="1"/>
      <c r="Y99" s="1"/>
    </row>
    <row r="100" spans="1:25" ht="18.75" x14ac:dyDescent="0.3">
      <c r="A100" s="32">
        <v>53</v>
      </c>
      <c r="B100" s="35" t="s">
        <v>55</v>
      </c>
      <c r="C100" s="3" t="s">
        <v>91</v>
      </c>
      <c r="D100" s="3">
        <v>1</v>
      </c>
      <c r="E100" s="3">
        <v>1</v>
      </c>
      <c r="F100" s="5">
        <v>468960</v>
      </c>
      <c r="G100" s="5">
        <v>42000</v>
      </c>
      <c r="H100" s="32">
        <v>1</v>
      </c>
      <c r="I100" s="32">
        <v>1</v>
      </c>
      <c r="J100" s="32">
        <v>1</v>
      </c>
      <c r="K100" s="32" t="s">
        <v>34</v>
      </c>
      <c r="L100" s="32" t="s">
        <v>34</v>
      </c>
      <c r="M100" s="5" t="s">
        <v>34</v>
      </c>
      <c r="N100" s="5">
        <v>14160</v>
      </c>
      <c r="O100" s="5">
        <v>15480</v>
      </c>
      <c r="P100" s="5">
        <v>16080</v>
      </c>
      <c r="Q100" s="5">
        <f t="shared" ref="Q100" si="43">F100+G100+N100</f>
        <v>525120</v>
      </c>
      <c r="R100" s="5">
        <f t="shared" ref="R100" si="44">Q100+O100</f>
        <v>540600</v>
      </c>
      <c r="S100" s="5">
        <f t="shared" ref="S100" si="45">R100+P100</f>
        <v>556680</v>
      </c>
      <c r="T100" s="5">
        <v>39080</v>
      </c>
      <c r="U100" s="1">
        <v>0</v>
      </c>
      <c r="V100" s="1">
        <v>525120</v>
      </c>
      <c r="W100" s="1"/>
      <c r="X100" s="1"/>
      <c r="Y100" s="1"/>
    </row>
    <row r="101" spans="1:25" ht="18.75" x14ac:dyDescent="0.3">
      <c r="A101" s="32"/>
      <c r="B101" s="35" t="s">
        <v>56</v>
      </c>
      <c r="C101" s="3"/>
      <c r="D101" s="3"/>
      <c r="E101" s="3"/>
      <c r="F101" s="5"/>
      <c r="G101" s="5"/>
      <c r="H101" s="32"/>
      <c r="I101" s="32"/>
      <c r="J101" s="32"/>
      <c r="K101" s="32"/>
      <c r="L101" s="32"/>
      <c r="M101" s="5"/>
      <c r="N101" s="5"/>
      <c r="O101" s="5"/>
      <c r="P101" s="5"/>
      <c r="Q101" s="5"/>
      <c r="R101" s="5"/>
      <c r="S101" s="5"/>
      <c r="T101" s="176"/>
      <c r="U101" s="1">
        <v>0</v>
      </c>
      <c r="V101" s="1">
        <v>0</v>
      </c>
      <c r="W101" s="1"/>
      <c r="X101" s="1"/>
      <c r="Y101" s="1"/>
    </row>
    <row r="102" spans="1:25" ht="18.75" x14ac:dyDescent="0.3">
      <c r="A102" s="33">
        <v>54</v>
      </c>
      <c r="B102" s="35" t="s">
        <v>95</v>
      </c>
      <c r="C102" s="3" t="s">
        <v>91</v>
      </c>
      <c r="D102" s="3">
        <v>1</v>
      </c>
      <c r="E102" s="3">
        <v>0</v>
      </c>
      <c r="F102" s="5">
        <v>393600</v>
      </c>
      <c r="G102" s="5">
        <v>18000</v>
      </c>
      <c r="H102" s="32">
        <v>1</v>
      </c>
      <c r="I102" s="32">
        <v>1</v>
      </c>
      <c r="J102" s="32">
        <v>1</v>
      </c>
      <c r="K102" s="32" t="s">
        <v>34</v>
      </c>
      <c r="L102" s="32" t="s">
        <v>34</v>
      </c>
      <c r="M102" s="5" t="s">
        <v>34</v>
      </c>
      <c r="N102" s="5">
        <v>13620</v>
      </c>
      <c r="O102" s="5">
        <v>13620</v>
      </c>
      <c r="P102" s="5">
        <v>13620</v>
      </c>
      <c r="Q102" s="5">
        <f>F102+G102+N102</f>
        <v>425220</v>
      </c>
      <c r="R102" s="5">
        <f>Q102+O102</f>
        <v>438840</v>
      </c>
      <c r="S102" s="5">
        <f>R102+P102</f>
        <v>452460</v>
      </c>
      <c r="T102" s="41" t="s">
        <v>32</v>
      </c>
      <c r="U102" s="1">
        <v>0</v>
      </c>
      <c r="V102" s="1">
        <v>425220</v>
      </c>
      <c r="W102" s="1"/>
      <c r="X102" s="1"/>
      <c r="Y102" s="1"/>
    </row>
    <row r="103" spans="1:25" ht="18.75" x14ac:dyDescent="0.3">
      <c r="A103" s="32"/>
      <c r="B103" s="35" t="s">
        <v>96</v>
      </c>
      <c r="C103" s="3"/>
      <c r="D103" s="3"/>
      <c r="E103" s="3"/>
      <c r="F103" s="5"/>
      <c r="G103" s="5"/>
      <c r="H103" s="32"/>
      <c r="I103" s="32"/>
      <c r="J103" s="32"/>
      <c r="K103" s="32"/>
      <c r="L103" s="32"/>
      <c r="M103" s="5"/>
      <c r="N103" s="5"/>
      <c r="O103" s="5"/>
      <c r="P103" s="5"/>
      <c r="Q103" s="5"/>
      <c r="R103" s="5"/>
      <c r="S103" s="5"/>
      <c r="T103" s="4"/>
      <c r="U103" s="1">
        <v>0</v>
      </c>
      <c r="V103" s="1">
        <v>0</v>
      </c>
      <c r="W103" s="1"/>
      <c r="X103" s="1"/>
      <c r="Y103" s="1"/>
    </row>
    <row r="104" spans="1:25" ht="18.75" x14ac:dyDescent="0.3">
      <c r="A104" s="33">
        <v>55</v>
      </c>
      <c r="B104" s="35" t="s">
        <v>57</v>
      </c>
      <c r="C104" s="32" t="s">
        <v>30</v>
      </c>
      <c r="D104" s="3">
        <v>1</v>
      </c>
      <c r="E104" s="3">
        <v>1</v>
      </c>
      <c r="F104" s="5">
        <v>439680</v>
      </c>
      <c r="G104" s="5">
        <v>0</v>
      </c>
      <c r="H104" s="32">
        <v>1</v>
      </c>
      <c r="I104" s="32">
        <v>1</v>
      </c>
      <c r="J104" s="32">
        <v>1</v>
      </c>
      <c r="K104" s="32" t="s">
        <v>34</v>
      </c>
      <c r="L104" s="32" t="s">
        <v>34</v>
      </c>
      <c r="M104" s="5" t="s">
        <v>34</v>
      </c>
      <c r="N104" s="5">
        <v>13800</v>
      </c>
      <c r="O104" s="5">
        <v>14400</v>
      </c>
      <c r="P104" s="5">
        <v>15120</v>
      </c>
      <c r="Q104" s="5">
        <f t="shared" ref="Q104:Q107" si="46">F104+G104+N104</f>
        <v>453480</v>
      </c>
      <c r="R104" s="5">
        <f t="shared" ref="R104:R107" si="47">Q104+O104</f>
        <v>467880</v>
      </c>
      <c r="S104" s="5">
        <f t="shared" ref="S104:S107" si="48">R104+P104</f>
        <v>483000</v>
      </c>
      <c r="T104" s="4">
        <v>36640</v>
      </c>
      <c r="U104" s="1">
        <v>0</v>
      </c>
      <c r="V104" s="1">
        <v>453480</v>
      </c>
      <c r="W104" s="1"/>
      <c r="X104" s="1"/>
      <c r="Y104" s="1"/>
    </row>
    <row r="105" spans="1:25" ht="18.75" x14ac:dyDescent="0.3">
      <c r="A105" s="33">
        <v>56</v>
      </c>
      <c r="B105" s="35" t="s">
        <v>57</v>
      </c>
      <c r="C105" s="32" t="s">
        <v>30</v>
      </c>
      <c r="D105" s="3">
        <v>1</v>
      </c>
      <c r="E105" s="3">
        <v>1</v>
      </c>
      <c r="F105" s="5">
        <v>346560</v>
      </c>
      <c r="G105" s="5">
        <v>0</v>
      </c>
      <c r="H105" s="32">
        <v>1</v>
      </c>
      <c r="I105" s="32">
        <v>1</v>
      </c>
      <c r="J105" s="32">
        <v>1</v>
      </c>
      <c r="K105" s="32" t="s">
        <v>34</v>
      </c>
      <c r="L105" s="32" t="s">
        <v>34</v>
      </c>
      <c r="M105" s="5" t="s">
        <v>34</v>
      </c>
      <c r="N105" s="5">
        <v>11160</v>
      </c>
      <c r="O105" s="5">
        <v>11520</v>
      </c>
      <c r="P105" s="5">
        <v>11880</v>
      </c>
      <c r="Q105" s="5">
        <f t="shared" si="46"/>
        <v>357720</v>
      </c>
      <c r="R105" s="5">
        <f t="shared" si="47"/>
        <v>369240</v>
      </c>
      <c r="S105" s="5">
        <f t="shared" si="48"/>
        <v>381120</v>
      </c>
      <c r="T105" s="4">
        <v>28880</v>
      </c>
      <c r="U105" s="1">
        <v>0</v>
      </c>
      <c r="V105" s="1">
        <v>357720</v>
      </c>
      <c r="W105" s="1"/>
      <c r="X105" s="1"/>
      <c r="Y105" s="1"/>
    </row>
    <row r="106" spans="1:25" ht="18.75" x14ac:dyDescent="0.3">
      <c r="A106" s="33">
        <v>57</v>
      </c>
      <c r="B106" s="35" t="s">
        <v>58</v>
      </c>
      <c r="C106" s="3" t="s">
        <v>59</v>
      </c>
      <c r="D106" s="3">
        <v>1</v>
      </c>
      <c r="E106" s="3">
        <v>1</v>
      </c>
      <c r="F106" s="5">
        <v>236640</v>
      </c>
      <c r="G106" s="5">
        <v>0</v>
      </c>
      <c r="H106" s="32">
        <v>1</v>
      </c>
      <c r="I106" s="32">
        <v>1</v>
      </c>
      <c r="J106" s="32">
        <v>1</v>
      </c>
      <c r="K106" s="32" t="s">
        <v>34</v>
      </c>
      <c r="L106" s="32" t="s">
        <v>34</v>
      </c>
      <c r="M106" s="5" t="s">
        <v>34</v>
      </c>
      <c r="N106" s="5">
        <v>7680</v>
      </c>
      <c r="O106" s="5">
        <v>7920</v>
      </c>
      <c r="P106" s="5">
        <v>8160</v>
      </c>
      <c r="Q106" s="5">
        <f t="shared" si="46"/>
        <v>244320</v>
      </c>
      <c r="R106" s="5">
        <f t="shared" si="47"/>
        <v>252240</v>
      </c>
      <c r="S106" s="5">
        <f t="shared" si="48"/>
        <v>260400</v>
      </c>
      <c r="T106" s="4">
        <v>19720</v>
      </c>
      <c r="U106" s="1">
        <v>0</v>
      </c>
      <c r="V106" s="1">
        <v>244320</v>
      </c>
      <c r="W106" s="1"/>
      <c r="X106" s="1"/>
      <c r="Y106" s="1"/>
    </row>
    <row r="107" spans="1:25" ht="18.75" x14ac:dyDescent="0.3">
      <c r="A107" s="33">
        <v>58</v>
      </c>
      <c r="B107" s="51" t="s">
        <v>123</v>
      </c>
      <c r="C107" s="7" t="s">
        <v>29</v>
      </c>
      <c r="D107" s="7">
        <v>1</v>
      </c>
      <c r="E107" s="7">
        <v>0</v>
      </c>
      <c r="F107" s="9">
        <v>0</v>
      </c>
      <c r="G107" s="7">
        <v>0</v>
      </c>
      <c r="H107" s="7">
        <v>1</v>
      </c>
      <c r="I107" s="7">
        <v>1</v>
      </c>
      <c r="J107" s="7">
        <v>1</v>
      </c>
      <c r="K107" s="72">
        <v>1</v>
      </c>
      <c r="L107" s="72" t="s">
        <v>34</v>
      </c>
      <c r="M107" s="72" t="s">
        <v>34</v>
      </c>
      <c r="N107" s="9">
        <v>355320</v>
      </c>
      <c r="O107" s="9">
        <v>12000</v>
      </c>
      <c r="P107" s="9">
        <v>12000</v>
      </c>
      <c r="Q107" s="5">
        <f t="shared" si="46"/>
        <v>355320</v>
      </c>
      <c r="R107" s="5">
        <f t="shared" si="47"/>
        <v>367320</v>
      </c>
      <c r="S107" s="5">
        <f t="shared" si="48"/>
        <v>379320</v>
      </c>
      <c r="T107" s="38" t="s">
        <v>33</v>
      </c>
      <c r="U107" s="1">
        <v>0</v>
      </c>
      <c r="V107" s="1">
        <v>355320</v>
      </c>
      <c r="W107" s="1"/>
      <c r="X107" s="1"/>
      <c r="Y107" s="1"/>
    </row>
    <row r="108" spans="1:25" ht="18.75" x14ac:dyDescent="0.3">
      <c r="A108" s="33">
        <v>59</v>
      </c>
      <c r="B108" s="51" t="s">
        <v>26</v>
      </c>
      <c r="C108" s="7" t="s">
        <v>31</v>
      </c>
      <c r="D108" s="7">
        <v>1</v>
      </c>
      <c r="E108" s="7">
        <v>0</v>
      </c>
      <c r="F108" s="9">
        <v>0</v>
      </c>
      <c r="G108" s="7">
        <v>0</v>
      </c>
      <c r="H108" s="7">
        <v>1</v>
      </c>
      <c r="I108" s="7">
        <v>1</v>
      </c>
      <c r="J108" s="7">
        <v>1</v>
      </c>
      <c r="K108" s="72">
        <v>1</v>
      </c>
      <c r="L108" s="72" t="s">
        <v>34</v>
      </c>
      <c r="M108" s="72" t="s">
        <v>34</v>
      </c>
      <c r="N108" s="9">
        <v>297900</v>
      </c>
      <c r="O108" s="9">
        <v>297900</v>
      </c>
      <c r="P108" s="9">
        <v>9720</v>
      </c>
      <c r="Q108" s="5">
        <v>297900</v>
      </c>
      <c r="R108" s="5">
        <f t="shared" ref="R108" si="49">Q108+O108</f>
        <v>595800</v>
      </c>
      <c r="S108" s="5">
        <f t="shared" ref="S108" si="50">R108+P108</f>
        <v>605520</v>
      </c>
      <c r="T108" s="38" t="s">
        <v>33</v>
      </c>
      <c r="U108" s="1">
        <v>0</v>
      </c>
      <c r="V108" s="1">
        <v>297900</v>
      </c>
      <c r="W108" s="1"/>
      <c r="X108" s="1"/>
      <c r="Y108" s="1"/>
    </row>
    <row r="109" spans="1:25" ht="18.75" x14ac:dyDescent="0.3">
      <c r="A109" s="33"/>
      <c r="B109" s="123" t="s">
        <v>37</v>
      </c>
      <c r="C109" s="32"/>
      <c r="D109" s="3"/>
      <c r="E109" s="3"/>
      <c r="F109" s="5"/>
      <c r="G109" s="5"/>
      <c r="H109" s="32"/>
      <c r="I109" s="32"/>
      <c r="J109" s="32"/>
      <c r="K109" s="32"/>
      <c r="L109" s="32"/>
      <c r="M109" s="5"/>
      <c r="N109" s="5"/>
      <c r="O109" s="5"/>
      <c r="P109" s="5"/>
      <c r="Q109" s="5"/>
      <c r="R109" s="5"/>
      <c r="S109" s="5"/>
      <c r="T109" s="4"/>
      <c r="U109" s="1">
        <v>0</v>
      </c>
      <c r="V109" s="165">
        <f>SUM(V100:V108)</f>
        <v>2659080</v>
      </c>
      <c r="W109" s="1"/>
      <c r="X109" s="1"/>
      <c r="Y109" s="1"/>
    </row>
    <row r="110" spans="1:25" ht="18.75" x14ac:dyDescent="0.3">
      <c r="A110" s="33">
        <v>60</v>
      </c>
      <c r="B110" s="35" t="s">
        <v>40</v>
      </c>
      <c r="C110" s="35"/>
      <c r="D110" s="3">
        <v>1</v>
      </c>
      <c r="E110" s="3">
        <v>0</v>
      </c>
      <c r="F110" s="5">
        <v>138000</v>
      </c>
      <c r="G110" s="5">
        <v>0</v>
      </c>
      <c r="H110" s="32">
        <v>1</v>
      </c>
      <c r="I110" s="32">
        <v>1</v>
      </c>
      <c r="J110" s="32">
        <v>1</v>
      </c>
      <c r="K110" s="32" t="s">
        <v>34</v>
      </c>
      <c r="L110" s="32" t="s">
        <v>34</v>
      </c>
      <c r="M110" s="5" t="s">
        <v>34</v>
      </c>
      <c r="N110" s="5">
        <v>0</v>
      </c>
      <c r="O110" s="5">
        <v>5520</v>
      </c>
      <c r="P110" s="5">
        <v>5760</v>
      </c>
      <c r="Q110" s="5">
        <f t="shared" ref="Q110:Q114" si="51">F110+G110+N110</f>
        <v>138000</v>
      </c>
      <c r="R110" s="5">
        <f t="shared" ref="R110:R114" si="52">Q110+O110</f>
        <v>143520</v>
      </c>
      <c r="S110" s="5">
        <f t="shared" ref="S110:S114" si="53">R110+P110</f>
        <v>149280</v>
      </c>
      <c r="T110" s="192" t="s">
        <v>32</v>
      </c>
      <c r="U110" s="1">
        <v>138000</v>
      </c>
      <c r="V110" s="165"/>
      <c r="W110" s="1"/>
      <c r="X110" s="1"/>
      <c r="Y110" s="1"/>
    </row>
    <row r="111" spans="1:25" ht="18.75" x14ac:dyDescent="0.3">
      <c r="A111" s="33">
        <v>61</v>
      </c>
      <c r="B111" s="35" t="s">
        <v>97</v>
      </c>
      <c r="C111" s="35"/>
      <c r="D111" s="3">
        <v>1</v>
      </c>
      <c r="E111" s="3">
        <v>1</v>
      </c>
      <c r="F111" s="5">
        <v>151920</v>
      </c>
      <c r="G111" s="5">
        <v>0</v>
      </c>
      <c r="H111" s="32">
        <v>1</v>
      </c>
      <c r="I111" s="32">
        <v>1</v>
      </c>
      <c r="J111" s="32">
        <v>1</v>
      </c>
      <c r="K111" s="32" t="s">
        <v>34</v>
      </c>
      <c r="L111" s="32" t="s">
        <v>34</v>
      </c>
      <c r="M111" s="5" t="s">
        <v>34</v>
      </c>
      <c r="N111" s="5">
        <v>6120</v>
      </c>
      <c r="O111" s="5">
        <v>6360</v>
      </c>
      <c r="P111" s="5">
        <v>6600</v>
      </c>
      <c r="Q111" s="5">
        <f t="shared" si="51"/>
        <v>158040</v>
      </c>
      <c r="R111" s="5">
        <f t="shared" si="52"/>
        <v>164400</v>
      </c>
      <c r="S111" s="5">
        <f t="shared" si="53"/>
        <v>171000</v>
      </c>
      <c r="T111" s="4">
        <v>12660</v>
      </c>
      <c r="U111" s="1">
        <v>158040</v>
      </c>
      <c r="V111" s="1"/>
      <c r="W111" s="1"/>
      <c r="X111" s="1"/>
      <c r="Y111" s="1"/>
    </row>
    <row r="112" spans="1:25" ht="18.75" x14ac:dyDescent="0.3">
      <c r="A112" s="33">
        <v>62</v>
      </c>
      <c r="B112" s="35" t="s">
        <v>66</v>
      </c>
      <c r="C112" s="35"/>
      <c r="D112" s="3">
        <v>1</v>
      </c>
      <c r="E112" s="3">
        <v>1</v>
      </c>
      <c r="F112" s="5">
        <v>132720</v>
      </c>
      <c r="G112" s="5">
        <v>0</v>
      </c>
      <c r="H112" s="32">
        <v>1</v>
      </c>
      <c r="I112" s="32">
        <v>1</v>
      </c>
      <c r="J112" s="32">
        <v>1</v>
      </c>
      <c r="K112" s="32" t="s">
        <v>34</v>
      </c>
      <c r="L112" s="32" t="s">
        <v>34</v>
      </c>
      <c r="M112" s="5" t="s">
        <v>34</v>
      </c>
      <c r="N112" s="5">
        <v>5400</v>
      </c>
      <c r="O112" s="5">
        <v>5520</v>
      </c>
      <c r="P112" s="5">
        <v>5760</v>
      </c>
      <c r="Q112" s="5">
        <f t="shared" si="51"/>
        <v>138120</v>
      </c>
      <c r="R112" s="5">
        <f t="shared" si="52"/>
        <v>143640</v>
      </c>
      <c r="S112" s="5">
        <f t="shared" si="53"/>
        <v>149400</v>
      </c>
      <c r="T112" s="4">
        <v>11060</v>
      </c>
      <c r="U112" s="1">
        <v>138120</v>
      </c>
      <c r="V112" s="1"/>
      <c r="W112" s="1"/>
      <c r="X112" s="1"/>
      <c r="Y112" s="1"/>
    </row>
    <row r="113" spans="1:25" ht="18.75" x14ac:dyDescent="0.3">
      <c r="A113" s="33">
        <v>63</v>
      </c>
      <c r="B113" s="35" t="s">
        <v>66</v>
      </c>
      <c r="C113" s="35"/>
      <c r="D113" s="3">
        <v>1</v>
      </c>
      <c r="E113" s="3">
        <v>1</v>
      </c>
      <c r="F113" s="5">
        <v>132240</v>
      </c>
      <c r="G113" s="5">
        <v>0</v>
      </c>
      <c r="H113" s="32">
        <v>1</v>
      </c>
      <c r="I113" s="32">
        <v>1</v>
      </c>
      <c r="J113" s="32">
        <v>1</v>
      </c>
      <c r="K113" s="32" t="s">
        <v>34</v>
      </c>
      <c r="L113" s="32" t="s">
        <v>34</v>
      </c>
      <c r="M113" s="5" t="s">
        <v>34</v>
      </c>
      <c r="N113" s="5">
        <v>5400</v>
      </c>
      <c r="O113" s="5">
        <v>5520</v>
      </c>
      <c r="P113" s="5">
        <v>5760</v>
      </c>
      <c r="Q113" s="5">
        <f t="shared" si="51"/>
        <v>137640</v>
      </c>
      <c r="R113" s="5">
        <f t="shared" si="52"/>
        <v>143160</v>
      </c>
      <c r="S113" s="5">
        <f t="shared" si="53"/>
        <v>148920</v>
      </c>
      <c r="T113" s="4">
        <v>11020</v>
      </c>
      <c r="U113" s="1">
        <v>137640</v>
      </c>
      <c r="V113" s="1"/>
      <c r="W113" s="1"/>
      <c r="X113" s="1"/>
      <c r="Y113" s="1"/>
    </row>
    <row r="114" spans="1:25" ht="18.75" x14ac:dyDescent="0.3">
      <c r="A114" s="33">
        <v>64</v>
      </c>
      <c r="B114" s="35" t="s">
        <v>98</v>
      </c>
      <c r="C114" s="35"/>
      <c r="D114" s="3">
        <v>1</v>
      </c>
      <c r="E114" s="3">
        <v>0</v>
      </c>
      <c r="F114" s="5">
        <v>112800</v>
      </c>
      <c r="G114" s="5">
        <v>0</v>
      </c>
      <c r="H114" s="32">
        <v>1</v>
      </c>
      <c r="I114" s="32">
        <v>1</v>
      </c>
      <c r="J114" s="32">
        <v>1</v>
      </c>
      <c r="K114" s="32" t="s">
        <v>34</v>
      </c>
      <c r="L114" s="32" t="s">
        <v>34</v>
      </c>
      <c r="M114" s="5" t="s">
        <v>34</v>
      </c>
      <c r="N114" s="5">
        <v>0</v>
      </c>
      <c r="O114" s="5">
        <v>4560</v>
      </c>
      <c r="P114" s="5">
        <v>4800</v>
      </c>
      <c r="Q114" s="5">
        <f t="shared" si="51"/>
        <v>112800</v>
      </c>
      <c r="R114" s="5">
        <f t="shared" si="52"/>
        <v>117360</v>
      </c>
      <c r="S114" s="5">
        <f t="shared" si="53"/>
        <v>122160</v>
      </c>
      <c r="T114" s="192" t="s">
        <v>32</v>
      </c>
      <c r="U114" s="1">
        <v>112800</v>
      </c>
      <c r="V114" s="1"/>
      <c r="W114" s="1"/>
      <c r="X114" s="1"/>
      <c r="Y114" s="1"/>
    </row>
    <row r="115" spans="1:25" ht="18.75" x14ac:dyDescent="0.3">
      <c r="A115" s="33"/>
      <c r="B115" s="123" t="s">
        <v>44</v>
      </c>
      <c r="C115" s="33"/>
      <c r="D115" s="3"/>
      <c r="E115" s="3"/>
      <c r="F115" s="5"/>
      <c r="G115" s="5"/>
      <c r="H115" s="32"/>
      <c r="I115" s="32"/>
      <c r="J115" s="32"/>
      <c r="K115" s="32"/>
      <c r="L115" s="32"/>
      <c r="M115" s="5"/>
      <c r="N115" s="5"/>
      <c r="O115" s="5"/>
      <c r="P115" s="5"/>
      <c r="Q115" s="5"/>
      <c r="R115" s="5"/>
      <c r="S115" s="5"/>
      <c r="T115" s="4"/>
      <c r="U115" s="1">
        <v>0</v>
      </c>
      <c r="V115" s="1"/>
      <c r="W115" s="1"/>
      <c r="X115" s="1"/>
      <c r="Y115" s="1"/>
    </row>
    <row r="116" spans="1:25" ht="18.75" x14ac:dyDescent="0.3">
      <c r="A116" s="98">
        <v>65</v>
      </c>
      <c r="B116" s="99" t="s">
        <v>132</v>
      </c>
      <c r="C116" s="99"/>
      <c r="D116" s="100">
        <v>5</v>
      </c>
      <c r="E116" s="100">
        <v>5</v>
      </c>
      <c r="F116" s="101">
        <v>540000</v>
      </c>
      <c r="G116" s="101">
        <v>0</v>
      </c>
      <c r="H116" s="102">
        <v>5</v>
      </c>
      <c r="I116" s="102">
        <v>5</v>
      </c>
      <c r="J116" s="102">
        <v>5</v>
      </c>
      <c r="K116" s="102" t="s">
        <v>34</v>
      </c>
      <c r="L116" s="175" t="s">
        <v>34</v>
      </c>
      <c r="M116" s="72" t="s">
        <v>34</v>
      </c>
      <c r="N116" s="101">
        <v>0</v>
      </c>
      <c r="O116" s="101">
        <v>0</v>
      </c>
      <c r="P116" s="101">
        <v>0</v>
      </c>
      <c r="Q116" s="101">
        <v>540000</v>
      </c>
      <c r="R116" s="101">
        <v>540000</v>
      </c>
      <c r="S116" s="101">
        <v>540000</v>
      </c>
      <c r="T116" s="103"/>
      <c r="U116" s="1">
        <v>540000</v>
      </c>
      <c r="V116" s="1"/>
      <c r="W116" s="1"/>
      <c r="X116" s="1"/>
      <c r="Y116" s="1"/>
    </row>
    <row r="117" spans="1:25" ht="18.75" x14ac:dyDescent="0.3">
      <c r="A117" s="104"/>
      <c r="B117" s="29" t="s">
        <v>63</v>
      </c>
      <c r="C117" s="105"/>
      <c r="D117" s="106">
        <f>SUM(D10:D116)</f>
        <v>93</v>
      </c>
      <c r="E117" s="106">
        <f>SUM(E10:E116)</f>
        <v>67</v>
      </c>
      <c r="F117" s="59"/>
      <c r="G117" s="59"/>
      <c r="H117" s="110">
        <f>H10+H12+H14+H16+H18+H20+H22+H24+H26+H28+H29+H30+H31+H33+H40+H41+H42+H43+H44+H45+H46+H47+H48+H49+H51+H53+H54+H55+H56+H57+H58+H59+H60+H61+H62+H63+H64+H71+H72+H73+H74+H76+H78+H80+H81+H82+H83+H85+H86+H88+H89+H90+H100+H102+H104+H105+H106+H107+H108+H110+H111+H112+H113+H114+H116</f>
        <v>93</v>
      </c>
      <c r="I117" s="110">
        <f t="shared" ref="I117:J117" si="54">I10+I12+I14+I16+I18+I20+I22+I24+I26+I28+I29+I30+I31+I33+I40+I41+I42+I43+I44+I45+I46+I47+I48+I49+I51+I53+I54+I55+I56+I57+I58+I59+I60+I61+I62+I63+I64+I71+I72+I73+I74+I76+I78+I80+I81+I82+I83+I85+I86+I88+I89+I90+I100+I102+I104+I105+I106+I107+I108+I110+I111+I112+I113+I114+I116</f>
        <v>93</v>
      </c>
      <c r="J117" s="110">
        <f t="shared" si="54"/>
        <v>93</v>
      </c>
      <c r="K117" s="145">
        <v>10</v>
      </c>
      <c r="L117" s="72" t="s">
        <v>34</v>
      </c>
      <c r="M117" s="128"/>
      <c r="N117" s="59"/>
      <c r="O117" s="59"/>
      <c r="P117" s="59"/>
      <c r="Q117" s="59">
        <f>Q10+Q12+Q14+Q16+Q18+Q20+Q22+Q24+Q26+Q28+Q29+Q30+Q31+Q33+Q40+Q41+Q42+Q43+Q44+Q45+Q46+Q47+Q51+Q53+Q54+Q55+Q56+Q57+Q58+Q60+Q61+Q62+Q63+Q64+Q71+Q72+Q73+Q74+Q76+Q78+Q80+Q81+Q82+Q83+Q85+Q86+Q88+Q89+Q90+Q100+Q102+Q104+Q105+Q106+Q107+Q108+Q110+Q111+Q112+Q113+Q114+Q116</f>
        <v>19552800</v>
      </c>
      <c r="R117" s="59">
        <f t="shared" ref="R117:S117" si="55">R10+R12+R14+R16+R18+R20+R22+R24+R26+R28+R29+R30+R31+R33+R40+R41+R42+R43+R44+R45+R46+R47+R51+R53+R54+R55+R56+R57+R58+R60+R61+R62+R63+R64+R71+R72+R73+R74+R76+R78+R80+R81+R82+R83+R85+R86+R88+R89+R90+R100+R102+R104+R105+R106+R107+R108+R110+R111+R112+R113+R114+R116</f>
        <v>20410020</v>
      </c>
      <c r="S117" s="59">
        <f t="shared" si="55"/>
        <v>20986980</v>
      </c>
      <c r="T117" s="29"/>
      <c r="U117" s="1">
        <v>0</v>
      </c>
      <c r="V117" s="1"/>
      <c r="W117" s="1"/>
      <c r="X117" s="1"/>
      <c r="Y117" s="1"/>
    </row>
    <row r="118" spans="1:25" ht="18.75" x14ac:dyDescent="0.3">
      <c r="A118" s="88"/>
      <c r="B118" s="228" t="s">
        <v>99</v>
      </c>
      <c r="C118" s="229"/>
      <c r="D118" s="56"/>
      <c r="E118" s="56"/>
      <c r="F118" s="56"/>
      <c r="G118" s="56"/>
      <c r="H118" s="56"/>
      <c r="I118" s="56"/>
      <c r="J118" s="56" t="s">
        <v>105</v>
      </c>
      <c r="K118" s="56"/>
      <c r="L118" s="56"/>
      <c r="M118" s="56"/>
      <c r="N118" s="56"/>
      <c r="O118" s="56"/>
      <c r="P118" s="57"/>
      <c r="Q118" s="174">
        <f>Q117*15/100</f>
        <v>2932920</v>
      </c>
      <c r="R118" s="174">
        <f t="shared" ref="R118:S118" si="56">R117*15/100</f>
        <v>3061503</v>
      </c>
      <c r="S118" s="174">
        <f t="shared" si="56"/>
        <v>3148047</v>
      </c>
      <c r="T118" s="29"/>
      <c r="U118" s="1">
        <v>0</v>
      </c>
      <c r="V118" s="1" t="s">
        <v>17</v>
      </c>
      <c r="W118" s="1"/>
      <c r="X118" s="1"/>
      <c r="Y118" s="1"/>
    </row>
    <row r="119" spans="1:25" ht="18.75" x14ac:dyDescent="0.3">
      <c r="A119" s="89"/>
      <c r="B119" s="228" t="s">
        <v>64</v>
      </c>
      <c r="C119" s="229"/>
      <c r="D119" s="56"/>
      <c r="E119" s="56"/>
      <c r="F119" s="56"/>
      <c r="G119" s="56"/>
      <c r="H119" s="56"/>
      <c r="I119" s="56"/>
      <c r="J119" s="56"/>
      <c r="K119" s="56"/>
      <c r="L119" s="56" t="s">
        <v>17</v>
      </c>
      <c r="M119" s="56"/>
      <c r="N119" s="56"/>
      <c r="O119" s="56"/>
      <c r="P119" s="57"/>
      <c r="Q119" s="59">
        <f>SUM(Q117:Q118)</f>
        <v>22485720</v>
      </c>
      <c r="R119" s="59">
        <f t="shared" ref="R119:S119" si="57">SUM(R117:R118)</f>
        <v>23471523</v>
      </c>
      <c r="S119" s="59">
        <f t="shared" si="57"/>
        <v>24135027</v>
      </c>
      <c r="T119" s="29"/>
      <c r="U119" s="1">
        <v>0</v>
      </c>
      <c r="V119" s="1" t="s">
        <v>17</v>
      </c>
      <c r="W119" s="1" t="s">
        <v>17</v>
      </c>
      <c r="X119" s="1"/>
      <c r="Y119" s="1"/>
    </row>
    <row r="120" spans="1:25" ht="18.75" x14ac:dyDescent="0.3">
      <c r="A120" s="90"/>
      <c r="B120" s="228" t="s">
        <v>102</v>
      </c>
      <c r="C120" s="229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7"/>
      <c r="Q120" s="60">
        <f>Q119*100/H122</f>
        <v>35.097484375290712</v>
      </c>
      <c r="R120" s="60">
        <f>R119*100/H123</f>
        <v>34.891622607144853</v>
      </c>
      <c r="S120" s="60">
        <f>S119*100/H124</f>
        <v>34.1694796934839</v>
      </c>
      <c r="T120" s="29"/>
      <c r="U120" s="1">
        <v>0</v>
      </c>
      <c r="V120" s="1" t="s">
        <v>17</v>
      </c>
      <c r="W120" s="1"/>
      <c r="X120" s="1"/>
      <c r="Y120" s="1"/>
    </row>
    <row r="121" spans="1:25" ht="18.75" x14ac:dyDescent="0.3">
      <c r="A121" s="17"/>
      <c r="B121" s="44"/>
      <c r="C121" s="232" t="s">
        <v>61</v>
      </c>
      <c r="D121" s="232"/>
      <c r="E121" s="232"/>
      <c r="F121" s="116">
        <v>2566</v>
      </c>
      <c r="G121" s="116" t="s">
        <v>2</v>
      </c>
      <c r="H121" s="233">
        <v>61015688</v>
      </c>
      <c r="I121" s="233"/>
      <c r="J121" s="62" t="s">
        <v>62</v>
      </c>
      <c r="K121" s="116"/>
      <c r="L121" s="116"/>
      <c r="M121" s="116"/>
      <c r="N121" s="116"/>
      <c r="O121" s="116" t="s">
        <v>17</v>
      </c>
      <c r="P121" s="116"/>
      <c r="T121" s="116"/>
      <c r="U121" s="1">
        <v>0</v>
      </c>
      <c r="V121" s="1" t="s">
        <v>17</v>
      </c>
      <c r="W121" s="1"/>
      <c r="X121" s="1"/>
      <c r="Y121" s="1"/>
    </row>
    <row r="122" spans="1:25" ht="18.75" x14ac:dyDescent="0.3">
      <c r="A122" s="17"/>
      <c r="B122" s="114" t="s">
        <v>9</v>
      </c>
      <c r="C122" s="232" t="s">
        <v>61</v>
      </c>
      <c r="D122" s="232"/>
      <c r="E122" s="232"/>
      <c r="F122" s="116">
        <v>2567</v>
      </c>
      <c r="G122" s="116" t="s">
        <v>2</v>
      </c>
      <c r="H122" s="233">
        <v>64066472</v>
      </c>
      <c r="I122" s="233"/>
      <c r="J122" s="62" t="s">
        <v>62</v>
      </c>
      <c r="K122" s="116"/>
      <c r="L122" s="116"/>
      <c r="M122" s="211"/>
      <c r="N122" s="211"/>
      <c r="O122" s="116"/>
      <c r="P122" s="212"/>
      <c r="Q122" s="212"/>
      <c r="R122" s="116"/>
      <c r="S122" s="116"/>
      <c r="T122" s="116"/>
      <c r="U122" s="1">
        <v>0</v>
      </c>
      <c r="V122" s="1" t="s">
        <v>17</v>
      </c>
      <c r="W122" s="1"/>
      <c r="X122" s="1"/>
      <c r="Y122" s="1"/>
    </row>
    <row r="123" spans="1:25" ht="18.75" x14ac:dyDescent="0.3">
      <c r="A123" s="17"/>
      <c r="B123" s="44"/>
      <c r="C123" s="232" t="s">
        <v>61</v>
      </c>
      <c r="D123" s="232"/>
      <c r="E123" s="232"/>
      <c r="F123" s="116">
        <v>2568</v>
      </c>
      <c r="G123" s="116" t="s">
        <v>2</v>
      </c>
      <c r="H123" s="233">
        <v>67269795</v>
      </c>
      <c r="I123" s="232"/>
      <c r="J123" s="62" t="s">
        <v>62</v>
      </c>
      <c r="K123" s="116"/>
      <c r="L123" s="116"/>
      <c r="M123" s="116"/>
      <c r="N123" s="116"/>
      <c r="O123" s="116" t="s">
        <v>17</v>
      </c>
      <c r="P123" s="234"/>
      <c r="Q123" s="234"/>
      <c r="R123" s="116"/>
      <c r="S123" s="116"/>
      <c r="T123" s="116"/>
      <c r="U123" s="165">
        <f>SUM(U51:U117)</f>
        <v>6418320</v>
      </c>
      <c r="V123" s="1"/>
      <c r="W123" s="1"/>
      <c r="X123" s="1"/>
      <c r="Y123" s="1"/>
    </row>
    <row r="124" spans="1:25" s="204" customFormat="1" ht="18.75" x14ac:dyDescent="0.3">
      <c r="A124" s="17"/>
      <c r="B124" s="44"/>
      <c r="C124" s="232" t="s">
        <v>61</v>
      </c>
      <c r="D124" s="232"/>
      <c r="E124" s="232"/>
      <c r="F124" s="194">
        <v>2569</v>
      </c>
      <c r="G124" s="194" t="s">
        <v>2</v>
      </c>
      <c r="H124" s="233">
        <v>70633288</v>
      </c>
      <c r="I124" s="232"/>
      <c r="J124" s="62" t="s">
        <v>62</v>
      </c>
      <c r="K124" s="194"/>
      <c r="L124" s="194"/>
      <c r="M124" s="194"/>
      <c r="N124" s="194"/>
      <c r="O124" s="194"/>
      <c r="P124" s="234"/>
      <c r="Q124" s="234"/>
      <c r="R124" s="194"/>
      <c r="S124" s="194"/>
      <c r="T124" s="195"/>
      <c r="U124" s="45"/>
      <c r="V124" s="45"/>
      <c r="W124" s="45"/>
      <c r="X124" s="203"/>
      <c r="Y124" s="203"/>
    </row>
    <row r="125" spans="1:25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 t="s">
        <v>17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 t="s">
        <v>17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 t="s">
        <v>17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</sheetData>
  <mergeCells count="96">
    <mergeCell ref="A35:T35"/>
    <mergeCell ref="A65:T65"/>
    <mergeCell ref="C123:E123"/>
    <mergeCell ref="H123:I123"/>
    <mergeCell ref="C124:E124"/>
    <mergeCell ref="H124:I124"/>
    <mergeCell ref="Q97:Q98"/>
    <mergeCell ref="C121:E121"/>
    <mergeCell ref="H121:I121"/>
    <mergeCell ref="C122:E122"/>
    <mergeCell ref="H122:I122"/>
    <mergeCell ref="P123:Q123"/>
    <mergeCell ref="P124:Q124"/>
    <mergeCell ref="R97:R98"/>
    <mergeCell ref="S97:S98"/>
    <mergeCell ref="B118:C118"/>
    <mergeCell ref="B119:C119"/>
    <mergeCell ref="B120:C120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R68:R69"/>
    <mergeCell ref="S68:S69"/>
    <mergeCell ref="E95:G96"/>
    <mergeCell ref="H95:J95"/>
    <mergeCell ref="K95:M95"/>
    <mergeCell ref="N95:P95"/>
    <mergeCell ref="Q95:S95"/>
    <mergeCell ref="H96:J96"/>
    <mergeCell ref="K96:M96"/>
    <mergeCell ref="N96:P96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38:Q39"/>
    <mergeCell ref="N38:N39"/>
    <mergeCell ref="O38:O39"/>
    <mergeCell ref="P38:P39"/>
    <mergeCell ref="Q68:Q69"/>
    <mergeCell ref="R38:R39"/>
    <mergeCell ref="S38:S39"/>
    <mergeCell ref="E66:G67"/>
    <mergeCell ref="H66:J66"/>
    <mergeCell ref="K66:M66"/>
    <mergeCell ref="N66:P66"/>
    <mergeCell ref="Q66:S66"/>
    <mergeCell ref="H67:J67"/>
    <mergeCell ref="K67:M67"/>
    <mergeCell ref="N67:P67"/>
    <mergeCell ref="H38:H39"/>
    <mergeCell ref="I38:I39"/>
    <mergeCell ref="J38:J39"/>
    <mergeCell ref="K38:K39"/>
    <mergeCell ref="L38:L39"/>
    <mergeCell ref="M38:M39"/>
    <mergeCell ref="H8:H9"/>
    <mergeCell ref="I8:I9"/>
    <mergeCell ref="J8:J9"/>
    <mergeCell ref="K8:K9"/>
    <mergeCell ref="L8:L9"/>
    <mergeCell ref="E36:G37"/>
    <mergeCell ref="H36:J36"/>
    <mergeCell ref="K36:M36"/>
    <mergeCell ref="N36:P36"/>
    <mergeCell ref="Q36:S36"/>
    <mergeCell ref="H37:J37"/>
    <mergeCell ref="K37:M37"/>
    <mergeCell ref="N37:P37"/>
    <mergeCell ref="M8:M9"/>
    <mergeCell ref="N8:N9"/>
    <mergeCell ref="O8:O9"/>
    <mergeCell ref="P8:P9"/>
    <mergeCell ref="A5:T5"/>
    <mergeCell ref="E6:G7"/>
    <mergeCell ref="H6:J6"/>
    <mergeCell ref="K6:M6"/>
    <mergeCell ref="N6:P6"/>
    <mergeCell ref="Q6:S6"/>
    <mergeCell ref="H7:J7"/>
    <mergeCell ref="K7:M7"/>
    <mergeCell ref="N7:P7"/>
    <mergeCell ref="Q8:Q9"/>
    <mergeCell ref="R8:R9"/>
    <mergeCell ref="S8:S9"/>
  </mergeCells>
  <pageMargins left="0.11811023622047245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81"/>
  <sheetViews>
    <sheetView view="pageBreakPreview" topLeftCell="A203" zoomScale="130" zoomScaleNormal="130" zoomScaleSheetLayoutView="130" workbookViewId="0">
      <selection activeCell="L210" sqref="L210"/>
    </sheetView>
  </sheetViews>
  <sheetFormatPr defaultRowHeight="14.25" x14ac:dyDescent="0.2"/>
  <cols>
    <col min="1" max="1" width="3.25" customWidth="1"/>
    <col min="2" max="2" width="15.875" customWidth="1"/>
    <col min="3" max="3" width="9.5" customWidth="1"/>
    <col min="4" max="4" width="4.5" customWidth="1"/>
    <col min="5" max="5" width="4.875" customWidth="1"/>
    <col min="6" max="6" width="7.875" customWidth="1"/>
    <col min="7" max="7" width="5.875" customWidth="1"/>
    <col min="8" max="19" width="6.125" customWidth="1"/>
    <col min="20" max="20" width="9.625" customWidth="1"/>
    <col min="21" max="21" width="10.125" bestFit="1" customWidth="1"/>
  </cols>
  <sheetData>
    <row r="1" spans="1:25" ht="18.75" hidden="1" x14ac:dyDescent="0.3">
      <c r="A1" s="2"/>
      <c r="B1" s="2"/>
      <c r="C1" s="2"/>
      <c r="D1" s="2"/>
      <c r="E1" s="2"/>
      <c r="F1" s="2"/>
      <c r="G1" s="2"/>
      <c r="H1" s="2"/>
      <c r="I1" s="2" t="s">
        <v>34</v>
      </c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</row>
    <row r="2" spans="1:25" ht="18.75" hidden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1"/>
    </row>
    <row r="3" spans="1:25" ht="18.75" hidden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</row>
    <row r="4" spans="1:25" ht="18.75" hidden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</row>
    <row r="5" spans="1:25" ht="18.75" x14ac:dyDescent="0.3">
      <c r="A5" s="269">
        <v>26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1"/>
      <c r="V5" s="1"/>
      <c r="W5" s="1"/>
      <c r="X5" s="1"/>
      <c r="Y5" s="1"/>
    </row>
    <row r="6" spans="1:25" ht="18.75" x14ac:dyDescent="0.3">
      <c r="A6" s="268" t="s">
        <v>68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1"/>
      <c r="V6" s="1"/>
      <c r="W6" s="1"/>
      <c r="X6" s="1"/>
      <c r="Y6" s="1"/>
    </row>
    <row r="7" spans="1:25" ht="18.75" x14ac:dyDescent="0.3">
      <c r="A7" s="14"/>
      <c r="B7" s="6"/>
      <c r="C7" s="6"/>
      <c r="D7" s="6" t="s">
        <v>2</v>
      </c>
      <c r="E7" s="237" t="s">
        <v>4</v>
      </c>
      <c r="F7" s="249"/>
      <c r="G7" s="235"/>
      <c r="H7" s="250" t="s">
        <v>5</v>
      </c>
      <c r="I7" s="251"/>
      <c r="J7" s="252"/>
      <c r="K7" s="251" t="s">
        <v>7</v>
      </c>
      <c r="L7" s="251"/>
      <c r="M7" s="251"/>
      <c r="N7" s="250" t="s">
        <v>77</v>
      </c>
      <c r="O7" s="251"/>
      <c r="P7" s="252"/>
      <c r="Q7" s="250" t="s">
        <v>71</v>
      </c>
      <c r="R7" s="251"/>
      <c r="S7" s="252"/>
      <c r="T7" s="27"/>
      <c r="U7" s="1"/>
      <c r="V7" s="1"/>
      <c r="W7" s="1"/>
      <c r="X7" s="1"/>
      <c r="Y7" s="1"/>
    </row>
    <row r="8" spans="1:25" ht="18.75" x14ac:dyDescent="0.3">
      <c r="A8" s="18" t="s">
        <v>0</v>
      </c>
      <c r="B8" s="7" t="s">
        <v>1</v>
      </c>
      <c r="C8" s="7" t="s">
        <v>69</v>
      </c>
      <c r="D8" s="7" t="s">
        <v>3</v>
      </c>
      <c r="E8" s="238"/>
      <c r="F8" s="244"/>
      <c r="G8" s="236"/>
      <c r="H8" s="245" t="s">
        <v>6</v>
      </c>
      <c r="I8" s="246"/>
      <c r="J8" s="247"/>
      <c r="K8" s="246" t="s">
        <v>8</v>
      </c>
      <c r="L8" s="246"/>
      <c r="M8" s="246"/>
      <c r="N8" s="245"/>
      <c r="O8" s="246"/>
      <c r="P8" s="247"/>
      <c r="Q8" s="18"/>
      <c r="R8" s="19"/>
      <c r="S8" s="20"/>
      <c r="T8" s="46" t="s">
        <v>9</v>
      </c>
      <c r="U8" s="1"/>
      <c r="V8" s="1"/>
      <c r="W8" s="1"/>
      <c r="X8" s="1"/>
      <c r="Y8" s="1"/>
    </row>
    <row r="9" spans="1:25" ht="18.75" x14ac:dyDescent="0.3">
      <c r="A9" s="18"/>
      <c r="B9" s="7"/>
      <c r="C9" s="7" t="s">
        <v>70</v>
      </c>
      <c r="D9" s="7"/>
      <c r="E9" s="14" t="s">
        <v>2</v>
      </c>
      <c r="F9" s="22" t="s">
        <v>75</v>
      </c>
      <c r="G9" s="15" t="s">
        <v>72</v>
      </c>
      <c r="H9" s="237">
        <v>2564</v>
      </c>
      <c r="I9" s="239">
        <v>2565</v>
      </c>
      <c r="J9" s="235">
        <v>2566</v>
      </c>
      <c r="K9" s="237">
        <v>2564</v>
      </c>
      <c r="L9" s="239">
        <v>2565</v>
      </c>
      <c r="M9" s="235">
        <v>2566</v>
      </c>
      <c r="N9" s="237">
        <v>2564</v>
      </c>
      <c r="O9" s="239">
        <v>2565</v>
      </c>
      <c r="P9" s="235">
        <v>2566</v>
      </c>
      <c r="Q9" s="237">
        <v>2564</v>
      </c>
      <c r="R9" s="239">
        <v>2565</v>
      </c>
      <c r="S9" s="235">
        <v>2566</v>
      </c>
      <c r="T9" s="46"/>
      <c r="U9" s="1"/>
      <c r="V9" s="1"/>
      <c r="W9" s="1"/>
      <c r="X9" s="1"/>
      <c r="Y9" s="1"/>
    </row>
    <row r="10" spans="1:25" ht="18.75" x14ac:dyDescent="0.3">
      <c r="A10" s="26"/>
      <c r="B10" s="24"/>
      <c r="C10" s="24"/>
      <c r="D10" s="24"/>
      <c r="E10" s="26" t="s">
        <v>74</v>
      </c>
      <c r="F10" s="47">
        <v>1</v>
      </c>
      <c r="G10" s="48" t="s">
        <v>73</v>
      </c>
      <c r="H10" s="238"/>
      <c r="I10" s="240"/>
      <c r="J10" s="236"/>
      <c r="K10" s="238"/>
      <c r="L10" s="240"/>
      <c r="M10" s="236"/>
      <c r="N10" s="238"/>
      <c r="O10" s="240"/>
      <c r="P10" s="236"/>
      <c r="Q10" s="238"/>
      <c r="R10" s="240"/>
      <c r="S10" s="236"/>
      <c r="T10" s="49"/>
      <c r="U10" s="1"/>
      <c r="V10" s="1"/>
      <c r="W10" s="1"/>
      <c r="X10" s="1"/>
      <c r="Y10" s="1"/>
    </row>
    <row r="11" spans="1:25" ht="18.75" x14ac:dyDescent="0.3">
      <c r="A11" s="12">
        <v>1</v>
      </c>
      <c r="B11" s="34" t="s">
        <v>78</v>
      </c>
      <c r="C11" s="12" t="s">
        <v>11</v>
      </c>
      <c r="D11" s="12">
        <v>1</v>
      </c>
      <c r="E11" s="12" t="s">
        <v>34</v>
      </c>
      <c r="F11" s="8">
        <v>548040</v>
      </c>
      <c r="G11" s="8">
        <v>168000</v>
      </c>
      <c r="H11" s="12">
        <v>1</v>
      </c>
      <c r="I11" s="12">
        <v>1</v>
      </c>
      <c r="J11" s="12">
        <v>1</v>
      </c>
      <c r="K11" s="12" t="s">
        <v>34</v>
      </c>
      <c r="L11" s="12" t="s">
        <v>34</v>
      </c>
      <c r="M11" s="8" t="s">
        <v>34</v>
      </c>
      <c r="N11" s="8">
        <v>19680</v>
      </c>
      <c r="O11" s="8">
        <v>19680</v>
      </c>
      <c r="P11" s="8">
        <v>19680</v>
      </c>
      <c r="Q11" s="8">
        <f>F11+G11+N11</f>
        <v>735720</v>
      </c>
      <c r="R11" s="8">
        <f>Q11+O11</f>
        <v>755400</v>
      </c>
      <c r="S11" s="8">
        <f>R11+P11</f>
        <v>775080</v>
      </c>
      <c r="T11" s="65" t="s">
        <v>32</v>
      </c>
      <c r="U11" s="45"/>
      <c r="V11" s="1"/>
      <c r="W11" s="1"/>
      <c r="X11" s="1"/>
      <c r="Y11" s="1"/>
    </row>
    <row r="12" spans="1:25" ht="18.75" x14ac:dyDescent="0.3">
      <c r="A12" s="32"/>
      <c r="B12" s="33" t="s">
        <v>10</v>
      </c>
      <c r="C12" s="32" t="s">
        <v>12</v>
      </c>
      <c r="D12" s="32"/>
      <c r="E12" s="32"/>
      <c r="F12" s="32"/>
      <c r="G12" s="5"/>
      <c r="H12" s="32"/>
      <c r="I12" s="32"/>
      <c r="J12" s="32"/>
      <c r="K12" s="32"/>
      <c r="L12" s="32"/>
      <c r="M12" s="5"/>
      <c r="N12" s="5"/>
      <c r="O12" s="5"/>
      <c r="P12" s="32"/>
      <c r="Q12" s="5"/>
      <c r="R12" s="5"/>
      <c r="S12" s="5"/>
      <c r="T12" s="66"/>
      <c r="U12" s="45"/>
      <c r="V12" s="1"/>
      <c r="W12" s="1"/>
      <c r="X12" s="1"/>
      <c r="Y12" s="1"/>
    </row>
    <row r="13" spans="1:25" ht="18.75" x14ac:dyDescent="0.3">
      <c r="A13" s="32">
        <v>2</v>
      </c>
      <c r="B13" s="33" t="s">
        <v>79</v>
      </c>
      <c r="C13" s="32" t="s">
        <v>11</v>
      </c>
      <c r="D13" s="32">
        <v>1</v>
      </c>
      <c r="E13" s="32">
        <v>1</v>
      </c>
      <c r="F13" s="5">
        <v>429240</v>
      </c>
      <c r="G13" s="5">
        <v>42000</v>
      </c>
      <c r="H13" s="32">
        <v>1</v>
      </c>
      <c r="I13" s="32">
        <v>1</v>
      </c>
      <c r="J13" s="32">
        <v>1</v>
      </c>
      <c r="K13" s="32" t="s">
        <v>34</v>
      </c>
      <c r="L13" s="32" t="s">
        <v>34</v>
      </c>
      <c r="M13" s="5" t="s">
        <v>34</v>
      </c>
      <c r="N13" s="5">
        <v>13080</v>
      </c>
      <c r="O13" s="5">
        <v>13200</v>
      </c>
      <c r="P13" s="5">
        <v>13440</v>
      </c>
      <c r="Q13" s="5">
        <f t="shared" ref="Q13" si="0">F13+G13+N13</f>
        <v>484320</v>
      </c>
      <c r="R13" s="5">
        <f t="shared" ref="R13:S13" si="1">Q13+O13</f>
        <v>497520</v>
      </c>
      <c r="S13" s="5">
        <f t="shared" si="1"/>
        <v>510960</v>
      </c>
      <c r="T13" s="67">
        <v>35770</v>
      </c>
      <c r="U13" s="45"/>
      <c r="V13" s="1"/>
      <c r="W13" s="1"/>
      <c r="X13" s="1"/>
      <c r="Y13" s="1"/>
    </row>
    <row r="14" spans="1:25" ht="18.75" x14ac:dyDescent="0.3">
      <c r="A14" s="32"/>
      <c r="B14" s="33" t="s">
        <v>10</v>
      </c>
      <c r="C14" s="32" t="s">
        <v>13</v>
      </c>
      <c r="D14" s="32"/>
      <c r="E14" s="32"/>
      <c r="F14" s="32"/>
      <c r="G14" s="5"/>
      <c r="H14" s="32"/>
      <c r="I14" s="32"/>
      <c r="J14" s="32"/>
      <c r="K14" s="32"/>
      <c r="L14" s="32"/>
      <c r="M14" s="5"/>
      <c r="N14" s="5"/>
      <c r="O14" s="5"/>
      <c r="P14" s="32"/>
      <c r="Q14" s="32"/>
      <c r="R14" s="32"/>
      <c r="S14" s="5"/>
      <c r="T14" s="66"/>
      <c r="U14" s="45"/>
      <c r="V14" s="1"/>
      <c r="W14" s="1"/>
      <c r="X14" s="1"/>
      <c r="Y14" s="1"/>
    </row>
    <row r="15" spans="1:25" ht="18.75" x14ac:dyDescent="0.3">
      <c r="A15" s="32"/>
      <c r="B15" s="68" t="s">
        <v>76</v>
      </c>
      <c r="C15" s="32"/>
      <c r="D15" s="32"/>
      <c r="E15" s="32"/>
      <c r="F15" s="32"/>
      <c r="G15" s="5"/>
      <c r="H15" s="32"/>
      <c r="I15" s="32"/>
      <c r="J15" s="32"/>
      <c r="K15" s="32"/>
      <c r="L15" s="32"/>
      <c r="M15" s="5"/>
      <c r="N15" s="5"/>
      <c r="O15" s="5"/>
      <c r="P15" s="32"/>
      <c r="Q15" s="32"/>
      <c r="R15" s="32"/>
      <c r="S15" s="5"/>
      <c r="T15" s="66"/>
      <c r="U15" s="45"/>
      <c r="V15" s="1"/>
      <c r="W15" s="1"/>
      <c r="X15" s="1"/>
      <c r="Y15" s="1"/>
    </row>
    <row r="16" spans="1:25" ht="18.75" x14ac:dyDescent="0.3">
      <c r="A16" s="32">
        <v>3</v>
      </c>
      <c r="B16" s="33" t="s">
        <v>80</v>
      </c>
      <c r="C16" s="32" t="s">
        <v>15</v>
      </c>
      <c r="D16" s="32">
        <v>1</v>
      </c>
      <c r="E16" s="32" t="s">
        <v>34</v>
      </c>
      <c r="F16" s="5">
        <v>393600</v>
      </c>
      <c r="G16" s="5">
        <v>42000</v>
      </c>
      <c r="H16" s="32">
        <v>1</v>
      </c>
      <c r="I16" s="32">
        <v>1</v>
      </c>
      <c r="J16" s="32">
        <v>1</v>
      </c>
      <c r="K16" s="32" t="s">
        <v>34</v>
      </c>
      <c r="L16" s="32" t="s">
        <v>34</v>
      </c>
      <c r="M16" s="5" t="s">
        <v>34</v>
      </c>
      <c r="N16" s="5">
        <v>13620</v>
      </c>
      <c r="O16" s="5">
        <v>13620</v>
      </c>
      <c r="P16" s="5">
        <v>13620</v>
      </c>
      <c r="Q16" s="5">
        <f>F16+G16+N16</f>
        <v>449220</v>
      </c>
      <c r="R16" s="5">
        <f>Q16+O16</f>
        <v>462840</v>
      </c>
      <c r="S16" s="5">
        <f>R16+P16</f>
        <v>476460</v>
      </c>
      <c r="T16" s="66" t="s">
        <v>32</v>
      </c>
      <c r="U16" s="45"/>
      <c r="V16" s="1"/>
      <c r="W16" s="1"/>
      <c r="X16" s="1"/>
      <c r="Y16" s="1"/>
    </row>
    <row r="17" spans="1:25" ht="18.75" x14ac:dyDescent="0.3">
      <c r="A17" s="32"/>
      <c r="B17" s="33" t="s">
        <v>14</v>
      </c>
      <c r="C17" s="32" t="s">
        <v>13</v>
      </c>
      <c r="D17" s="32"/>
      <c r="E17" s="32"/>
      <c r="F17" s="32"/>
      <c r="G17" s="5"/>
      <c r="H17" s="32"/>
      <c r="I17" s="32"/>
      <c r="J17" s="32"/>
      <c r="K17" s="32"/>
      <c r="L17" s="32"/>
      <c r="M17" s="5"/>
      <c r="N17" s="5"/>
      <c r="O17" s="5"/>
      <c r="P17" s="32"/>
      <c r="Q17" s="32"/>
      <c r="R17" s="32"/>
      <c r="S17" s="5"/>
      <c r="T17" s="66"/>
      <c r="U17" s="45"/>
      <c r="V17" s="1"/>
      <c r="W17" s="1"/>
      <c r="X17" s="1"/>
      <c r="Y17" s="1"/>
    </row>
    <row r="18" spans="1:25" ht="18.75" x14ac:dyDescent="0.3">
      <c r="A18" s="32">
        <v>4</v>
      </c>
      <c r="B18" s="33" t="s">
        <v>81</v>
      </c>
      <c r="C18" s="32" t="s">
        <v>15</v>
      </c>
      <c r="D18" s="32">
        <v>1</v>
      </c>
      <c r="E18" s="32" t="s">
        <v>34</v>
      </c>
      <c r="F18" s="5">
        <v>393600</v>
      </c>
      <c r="G18" s="5">
        <v>18000</v>
      </c>
      <c r="H18" s="32">
        <v>1</v>
      </c>
      <c r="I18" s="32">
        <v>1</v>
      </c>
      <c r="J18" s="32">
        <v>1</v>
      </c>
      <c r="K18" s="32" t="s">
        <v>34</v>
      </c>
      <c r="L18" s="32" t="s">
        <v>34</v>
      </c>
      <c r="M18" s="5" t="s">
        <v>34</v>
      </c>
      <c r="N18" s="5">
        <v>13620</v>
      </c>
      <c r="O18" s="5">
        <v>13620</v>
      </c>
      <c r="P18" s="5">
        <v>13620</v>
      </c>
      <c r="Q18" s="5">
        <f>F18+G18+N18</f>
        <v>425220</v>
      </c>
      <c r="R18" s="5">
        <f>Q18+O18</f>
        <v>438840</v>
      </c>
      <c r="S18" s="5">
        <f>R18+P18</f>
        <v>452460</v>
      </c>
      <c r="T18" s="66" t="s">
        <v>32</v>
      </c>
      <c r="U18" s="45"/>
      <c r="V18" s="1"/>
      <c r="W18" s="1"/>
      <c r="X18" s="1"/>
      <c r="Y18" s="1"/>
    </row>
    <row r="19" spans="1:25" ht="18.75" x14ac:dyDescent="0.3">
      <c r="A19" s="32"/>
      <c r="B19" s="33" t="s">
        <v>14</v>
      </c>
      <c r="C19" s="32" t="s">
        <v>13</v>
      </c>
      <c r="D19" s="32"/>
      <c r="E19" s="32"/>
      <c r="F19" s="32"/>
      <c r="G19" s="5"/>
      <c r="H19" s="32"/>
      <c r="I19" s="32"/>
      <c r="J19" s="32"/>
      <c r="K19" s="32"/>
      <c r="L19" s="32"/>
      <c r="M19" s="5"/>
      <c r="N19" s="5"/>
      <c r="O19" s="5"/>
      <c r="P19" s="32"/>
      <c r="Q19" s="32"/>
      <c r="R19" s="32"/>
      <c r="S19" s="5"/>
      <c r="T19" s="66"/>
      <c r="U19" s="45"/>
      <c r="V19" s="1"/>
      <c r="W19" s="1"/>
      <c r="X19" s="1"/>
      <c r="Y19" s="1"/>
    </row>
    <row r="20" spans="1:25" ht="18.75" x14ac:dyDescent="0.3">
      <c r="A20" s="32">
        <v>5</v>
      </c>
      <c r="B20" s="33" t="s">
        <v>82</v>
      </c>
      <c r="C20" s="32" t="s">
        <v>15</v>
      </c>
      <c r="D20" s="32">
        <v>1</v>
      </c>
      <c r="E20" s="32">
        <v>1</v>
      </c>
      <c r="F20" s="5">
        <v>369480</v>
      </c>
      <c r="G20" s="5">
        <v>18000</v>
      </c>
      <c r="H20" s="32">
        <v>1</v>
      </c>
      <c r="I20" s="32">
        <v>1</v>
      </c>
      <c r="J20" s="32">
        <v>1</v>
      </c>
      <c r="K20" s="32" t="s">
        <v>34</v>
      </c>
      <c r="L20" s="32" t="s">
        <v>34</v>
      </c>
      <c r="M20" s="5" t="s">
        <v>34</v>
      </c>
      <c r="N20" s="5">
        <v>13080</v>
      </c>
      <c r="O20" s="5">
        <v>13440</v>
      </c>
      <c r="P20" s="5">
        <v>13320</v>
      </c>
      <c r="Q20" s="5">
        <f>F20+G20+N20</f>
        <v>400560</v>
      </c>
      <c r="R20" s="5">
        <f>Q20+O20</f>
        <v>414000</v>
      </c>
      <c r="S20" s="5">
        <f>R20+P20</f>
        <v>427320</v>
      </c>
      <c r="T20" s="67">
        <v>30790</v>
      </c>
      <c r="U20" s="45"/>
      <c r="V20" s="1"/>
      <c r="W20" s="1"/>
      <c r="X20" s="1"/>
      <c r="Y20" s="1"/>
    </row>
    <row r="21" spans="1:25" ht="18.75" x14ac:dyDescent="0.3">
      <c r="A21" s="32"/>
      <c r="B21" s="33" t="s">
        <v>14</v>
      </c>
      <c r="C21" s="32" t="s">
        <v>13</v>
      </c>
      <c r="D21" s="32"/>
      <c r="E21" s="32"/>
      <c r="F21" s="32"/>
      <c r="G21" s="5"/>
      <c r="H21" s="32"/>
      <c r="I21" s="32"/>
      <c r="J21" s="32"/>
      <c r="K21" s="32"/>
      <c r="L21" s="32"/>
      <c r="M21" s="5"/>
      <c r="N21" s="5"/>
      <c r="O21" s="5"/>
      <c r="P21" s="32"/>
      <c r="Q21" s="32"/>
      <c r="R21" s="32"/>
      <c r="S21" s="5"/>
      <c r="T21" s="66"/>
      <c r="U21" s="45" t="s">
        <v>17</v>
      </c>
      <c r="V21" s="1"/>
      <c r="W21" s="1"/>
      <c r="X21" s="1"/>
      <c r="Y21" s="1"/>
    </row>
    <row r="22" spans="1:25" ht="18.75" x14ac:dyDescent="0.3">
      <c r="A22" s="32">
        <v>6</v>
      </c>
      <c r="B22" s="33" t="s">
        <v>83</v>
      </c>
      <c r="C22" s="32" t="s">
        <v>15</v>
      </c>
      <c r="D22" s="32">
        <v>1</v>
      </c>
      <c r="E22" s="32">
        <v>1</v>
      </c>
      <c r="F22" s="5">
        <v>369480</v>
      </c>
      <c r="G22" s="5">
        <v>18000</v>
      </c>
      <c r="H22" s="32">
        <v>1</v>
      </c>
      <c r="I22" s="32">
        <v>1</v>
      </c>
      <c r="J22" s="32">
        <v>1</v>
      </c>
      <c r="K22" s="32" t="s">
        <v>34</v>
      </c>
      <c r="L22" s="32" t="s">
        <v>34</v>
      </c>
      <c r="M22" s="5" t="s">
        <v>34</v>
      </c>
      <c r="N22" s="5">
        <v>13080</v>
      </c>
      <c r="O22" s="5">
        <v>13440</v>
      </c>
      <c r="P22" s="5">
        <v>13320</v>
      </c>
      <c r="Q22" s="5">
        <f>F22+G22+N22</f>
        <v>400560</v>
      </c>
      <c r="R22" s="5">
        <f>Q22+O22</f>
        <v>414000</v>
      </c>
      <c r="S22" s="5">
        <f>R22+P22</f>
        <v>427320</v>
      </c>
      <c r="T22" s="67">
        <v>30790</v>
      </c>
      <c r="U22" s="45"/>
      <c r="V22" s="1"/>
      <c r="W22" s="1"/>
      <c r="X22" s="1"/>
      <c r="Y22" s="1"/>
    </row>
    <row r="23" spans="1:25" ht="18.75" x14ac:dyDescent="0.3">
      <c r="A23" s="32"/>
      <c r="B23" s="33" t="s">
        <v>16</v>
      </c>
      <c r="C23" s="32" t="s">
        <v>13</v>
      </c>
      <c r="D23" s="32"/>
      <c r="E23" s="32"/>
      <c r="F23" s="32"/>
      <c r="G23" s="5" t="s">
        <v>17</v>
      </c>
      <c r="H23" s="32"/>
      <c r="I23" s="32"/>
      <c r="J23" s="32"/>
      <c r="K23" s="32"/>
      <c r="L23" s="32"/>
      <c r="M23" s="5" t="s">
        <v>17</v>
      </c>
      <c r="N23" s="5"/>
      <c r="O23" s="5"/>
      <c r="P23" s="32"/>
      <c r="Q23" s="32"/>
      <c r="R23" s="32"/>
      <c r="S23" s="5"/>
      <c r="T23" s="66"/>
      <c r="U23" s="45"/>
      <c r="V23" s="1"/>
      <c r="W23" s="1"/>
      <c r="X23" s="1"/>
      <c r="Y23" s="1"/>
    </row>
    <row r="24" spans="1:25" ht="18.75" x14ac:dyDescent="0.3">
      <c r="A24" s="32">
        <v>7</v>
      </c>
      <c r="B24" s="33" t="s">
        <v>84</v>
      </c>
      <c r="C24" s="32" t="s">
        <v>15</v>
      </c>
      <c r="D24" s="32">
        <v>1</v>
      </c>
      <c r="E24" s="32" t="s">
        <v>34</v>
      </c>
      <c r="F24" s="5">
        <v>393600</v>
      </c>
      <c r="G24" s="5">
        <v>18000</v>
      </c>
      <c r="H24" s="32">
        <v>1</v>
      </c>
      <c r="I24" s="32">
        <v>1</v>
      </c>
      <c r="J24" s="32">
        <v>1</v>
      </c>
      <c r="K24" s="32" t="s">
        <v>34</v>
      </c>
      <c r="L24" s="32" t="s">
        <v>34</v>
      </c>
      <c r="M24" s="5" t="s">
        <v>34</v>
      </c>
      <c r="N24" s="5">
        <v>13620</v>
      </c>
      <c r="O24" s="5">
        <v>13620</v>
      </c>
      <c r="P24" s="5">
        <v>13620</v>
      </c>
      <c r="Q24" s="5">
        <f>F24+G24+N24</f>
        <v>425220</v>
      </c>
      <c r="R24" s="5">
        <f>Q24+O24</f>
        <v>438840</v>
      </c>
      <c r="S24" s="5">
        <f>R24+P24</f>
        <v>452460</v>
      </c>
      <c r="T24" s="66" t="s">
        <v>32</v>
      </c>
      <c r="U24" s="45"/>
      <c r="V24" s="1"/>
      <c r="W24" s="1"/>
      <c r="X24" s="1"/>
      <c r="Y24" s="1"/>
    </row>
    <row r="25" spans="1:25" ht="18.75" x14ac:dyDescent="0.3">
      <c r="A25" s="32"/>
      <c r="B25" s="33" t="s">
        <v>16</v>
      </c>
      <c r="C25" s="32" t="s">
        <v>13</v>
      </c>
      <c r="D25" s="32"/>
      <c r="E25" s="32"/>
      <c r="F25" s="32"/>
      <c r="G25" s="5"/>
      <c r="H25" s="32"/>
      <c r="I25" s="32"/>
      <c r="J25" s="32"/>
      <c r="K25" s="32"/>
      <c r="L25" s="32"/>
      <c r="M25" s="5"/>
      <c r="N25" s="5"/>
      <c r="O25" s="5"/>
      <c r="P25" s="32"/>
      <c r="Q25" s="32"/>
      <c r="R25" s="32"/>
      <c r="S25" s="5"/>
      <c r="T25" s="66"/>
      <c r="U25" s="45"/>
      <c r="V25" s="1"/>
      <c r="W25" s="1"/>
      <c r="X25" s="1"/>
      <c r="Y25" s="1"/>
    </row>
    <row r="26" spans="1:25" ht="18.75" x14ac:dyDescent="0.3">
      <c r="A26" s="32">
        <v>8</v>
      </c>
      <c r="B26" s="33" t="s">
        <v>85</v>
      </c>
      <c r="C26" s="32" t="s">
        <v>15</v>
      </c>
      <c r="D26" s="32">
        <v>1</v>
      </c>
      <c r="E26" s="32">
        <v>1</v>
      </c>
      <c r="F26" s="5">
        <v>349320</v>
      </c>
      <c r="G26" s="5">
        <v>18000</v>
      </c>
      <c r="H26" s="32">
        <v>1</v>
      </c>
      <c r="I26" s="32">
        <v>1</v>
      </c>
      <c r="J26" s="32">
        <v>1</v>
      </c>
      <c r="K26" s="32" t="s">
        <v>34</v>
      </c>
      <c r="L26" s="32" t="s">
        <v>34</v>
      </c>
      <c r="M26" s="5" t="s">
        <v>34</v>
      </c>
      <c r="N26" s="5">
        <v>13320</v>
      </c>
      <c r="O26" s="5">
        <v>13440</v>
      </c>
      <c r="P26" s="5">
        <v>13320</v>
      </c>
      <c r="Q26" s="5">
        <f>F26+G26+N26</f>
        <v>380640</v>
      </c>
      <c r="R26" s="5">
        <f>Q26+O26</f>
        <v>394080</v>
      </c>
      <c r="S26" s="5">
        <f>R26+P26</f>
        <v>407400</v>
      </c>
      <c r="T26" s="67">
        <v>29110</v>
      </c>
      <c r="U26" s="45" t="s">
        <v>17</v>
      </c>
      <c r="V26" s="1"/>
      <c r="W26" s="1"/>
      <c r="X26" s="1"/>
      <c r="Y26" s="1"/>
    </row>
    <row r="27" spans="1:25" ht="18.75" x14ac:dyDescent="0.3">
      <c r="A27" s="32"/>
      <c r="B27" s="33" t="s">
        <v>18</v>
      </c>
      <c r="C27" s="32" t="s">
        <v>13</v>
      </c>
      <c r="D27" s="32"/>
      <c r="E27" s="32"/>
      <c r="F27" s="32"/>
      <c r="G27" s="32"/>
      <c r="H27" s="32"/>
      <c r="I27" s="32"/>
      <c r="J27" s="32"/>
      <c r="K27" s="32"/>
      <c r="L27" s="32"/>
      <c r="M27" s="5"/>
      <c r="N27" s="5"/>
      <c r="O27" s="5"/>
      <c r="P27" s="32"/>
      <c r="Q27" s="32"/>
      <c r="R27" s="32"/>
      <c r="S27" s="5"/>
      <c r="T27" s="66"/>
      <c r="U27" s="45" t="s">
        <v>17</v>
      </c>
      <c r="V27" s="1" t="s">
        <v>17</v>
      </c>
      <c r="W27" s="1"/>
      <c r="X27" s="1"/>
      <c r="Y27" s="1"/>
    </row>
    <row r="28" spans="1:25" ht="18.75" x14ac:dyDescent="0.3">
      <c r="A28" s="32">
        <v>9</v>
      </c>
      <c r="B28" s="33" t="s">
        <v>19</v>
      </c>
      <c r="C28" s="32" t="s">
        <v>27</v>
      </c>
      <c r="D28" s="32">
        <v>1</v>
      </c>
      <c r="E28" s="32">
        <v>1</v>
      </c>
      <c r="F28" s="5">
        <v>311640</v>
      </c>
      <c r="G28" s="32">
        <v>0</v>
      </c>
      <c r="H28" s="32">
        <v>1</v>
      </c>
      <c r="I28" s="32">
        <v>1</v>
      </c>
      <c r="J28" s="32">
        <v>1</v>
      </c>
      <c r="K28" s="32" t="s">
        <v>34</v>
      </c>
      <c r="L28" s="32" t="s">
        <v>34</v>
      </c>
      <c r="M28" s="5" t="s">
        <v>34</v>
      </c>
      <c r="N28" s="5">
        <v>12120</v>
      </c>
      <c r="O28" s="5">
        <v>12600</v>
      </c>
      <c r="P28" s="5">
        <v>12960</v>
      </c>
      <c r="Q28" s="5">
        <f>F28+G28+N28</f>
        <v>323760</v>
      </c>
      <c r="R28" s="5">
        <f t="shared" ref="R28:S31" si="2">Q28+O28</f>
        <v>336360</v>
      </c>
      <c r="S28" s="5">
        <f t="shared" si="2"/>
        <v>349320</v>
      </c>
      <c r="T28" s="67">
        <v>25970</v>
      </c>
      <c r="U28" s="45"/>
      <c r="V28" s="1"/>
      <c r="W28" s="1"/>
      <c r="X28" s="1"/>
      <c r="Y28" s="1"/>
    </row>
    <row r="29" spans="1:25" ht="18.75" x14ac:dyDescent="0.3">
      <c r="A29" s="32">
        <v>10</v>
      </c>
      <c r="B29" s="33" t="s">
        <v>20</v>
      </c>
      <c r="C29" s="32" t="s">
        <v>28</v>
      </c>
      <c r="D29" s="32">
        <v>1</v>
      </c>
      <c r="E29" s="32">
        <v>1</v>
      </c>
      <c r="F29" s="5">
        <v>258000</v>
      </c>
      <c r="G29" s="32">
        <v>0</v>
      </c>
      <c r="H29" s="32">
        <v>1</v>
      </c>
      <c r="I29" s="32">
        <v>1</v>
      </c>
      <c r="J29" s="32">
        <v>1</v>
      </c>
      <c r="K29" s="32" t="s">
        <v>34</v>
      </c>
      <c r="L29" s="32" t="s">
        <v>34</v>
      </c>
      <c r="M29" s="5" t="s">
        <v>34</v>
      </c>
      <c r="N29" s="5">
        <v>8760</v>
      </c>
      <c r="O29" s="5">
        <v>9000</v>
      </c>
      <c r="P29" s="5">
        <v>8760</v>
      </c>
      <c r="Q29" s="5">
        <f>F29+G29+N29</f>
        <v>266760</v>
      </c>
      <c r="R29" s="5">
        <f t="shared" si="2"/>
        <v>275760</v>
      </c>
      <c r="S29" s="5">
        <f t="shared" si="2"/>
        <v>284520</v>
      </c>
      <c r="T29" s="67">
        <v>21500</v>
      </c>
      <c r="U29" s="45" t="s">
        <v>17</v>
      </c>
      <c r="V29" s="1"/>
      <c r="W29" s="1"/>
      <c r="X29" s="1"/>
      <c r="Y29" s="1"/>
    </row>
    <row r="30" spans="1:25" ht="18.75" x14ac:dyDescent="0.3">
      <c r="A30" s="32">
        <v>11</v>
      </c>
      <c r="B30" s="33" t="s">
        <v>21</v>
      </c>
      <c r="C30" s="32" t="s">
        <v>28</v>
      </c>
      <c r="D30" s="32">
        <v>1</v>
      </c>
      <c r="E30" s="32">
        <v>1</v>
      </c>
      <c r="F30" s="5">
        <v>253680</v>
      </c>
      <c r="G30" s="32">
        <v>0</v>
      </c>
      <c r="H30" s="32">
        <v>1</v>
      </c>
      <c r="I30" s="32">
        <v>1</v>
      </c>
      <c r="J30" s="32">
        <v>1</v>
      </c>
      <c r="K30" s="32" t="s">
        <v>34</v>
      </c>
      <c r="L30" s="32" t="s">
        <v>34</v>
      </c>
      <c r="M30" s="5" t="s">
        <v>34</v>
      </c>
      <c r="N30" s="5">
        <v>8880</v>
      </c>
      <c r="O30" s="5">
        <v>8640</v>
      </c>
      <c r="P30" s="5">
        <v>8880</v>
      </c>
      <c r="Q30" s="5">
        <f>F30+G30+N30</f>
        <v>262560</v>
      </c>
      <c r="R30" s="5">
        <f t="shared" si="2"/>
        <v>271200</v>
      </c>
      <c r="S30" s="5">
        <f t="shared" si="2"/>
        <v>280080</v>
      </c>
      <c r="T30" s="67">
        <v>21140</v>
      </c>
      <c r="U30" s="45"/>
      <c r="V30" s="1"/>
      <c r="W30" s="1"/>
      <c r="X30" s="1"/>
      <c r="Y30" s="1"/>
    </row>
    <row r="31" spans="1:25" ht="18.75" x14ac:dyDescent="0.3">
      <c r="A31" s="32">
        <v>12</v>
      </c>
      <c r="B31" s="33" t="s">
        <v>22</v>
      </c>
      <c r="C31" s="32" t="s">
        <v>30</v>
      </c>
      <c r="D31" s="32">
        <v>1</v>
      </c>
      <c r="E31" s="32">
        <v>1</v>
      </c>
      <c r="F31" s="5">
        <v>296760</v>
      </c>
      <c r="G31" s="32">
        <v>0</v>
      </c>
      <c r="H31" s="32">
        <v>1</v>
      </c>
      <c r="I31" s="32">
        <v>1</v>
      </c>
      <c r="J31" s="32">
        <v>1</v>
      </c>
      <c r="K31" s="32" t="s">
        <v>34</v>
      </c>
      <c r="L31" s="32" t="s">
        <v>34</v>
      </c>
      <c r="M31" s="5" t="s">
        <v>34</v>
      </c>
      <c r="N31" s="5">
        <v>11160</v>
      </c>
      <c r="O31" s="5">
        <v>11040</v>
      </c>
      <c r="P31" s="5">
        <v>10920</v>
      </c>
      <c r="Q31" s="5">
        <f>F31+G31+N31</f>
        <v>307920</v>
      </c>
      <c r="R31" s="5">
        <f t="shared" si="2"/>
        <v>318960</v>
      </c>
      <c r="S31" s="5">
        <f t="shared" si="2"/>
        <v>329880</v>
      </c>
      <c r="T31" s="67">
        <v>24730</v>
      </c>
      <c r="U31" s="45"/>
      <c r="V31" s="1"/>
      <c r="W31" s="1"/>
      <c r="X31" s="1"/>
      <c r="Y31" s="1"/>
    </row>
    <row r="32" spans="1:25" ht="18.75" x14ac:dyDescent="0.3">
      <c r="A32" s="16"/>
      <c r="B32" s="16" t="s">
        <v>23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50"/>
      <c r="N32" s="50"/>
      <c r="O32" s="50"/>
      <c r="P32" s="13"/>
      <c r="Q32" s="13"/>
      <c r="R32" s="13"/>
      <c r="S32" s="50"/>
      <c r="T32" s="69"/>
      <c r="U32" s="45"/>
      <c r="V32" s="1"/>
      <c r="W32" s="1"/>
      <c r="X32" s="1"/>
      <c r="Y32" s="1"/>
    </row>
    <row r="33" spans="1:25" ht="18.75" x14ac:dyDescent="0.3">
      <c r="A33" s="117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  <c r="N33" s="119"/>
      <c r="O33" s="119"/>
      <c r="P33" s="118"/>
      <c r="Q33" s="118"/>
      <c r="R33" s="118"/>
      <c r="S33" s="119"/>
      <c r="T33" s="120"/>
      <c r="U33" s="45"/>
      <c r="V33" s="1"/>
      <c r="W33" s="1"/>
      <c r="X33" s="1"/>
      <c r="Y33" s="1"/>
    </row>
    <row r="34" spans="1:25" ht="18.75" x14ac:dyDescent="0.3">
      <c r="A34" s="117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19"/>
      <c r="O34" s="119"/>
      <c r="P34" s="118"/>
      <c r="Q34" s="118"/>
      <c r="R34" s="118"/>
      <c r="S34" s="119"/>
      <c r="T34" s="120"/>
      <c r="U34" s="45"/>
      <c r="V34" s="1"/>
      <c r="W34" s="1"/>
      <c r="X34" s="1"/>
      <c r="Y34" s="1"/>
    </row>
    <row r="35" spans="1:25" ht="18.75" x14ac:dyDescent="0.3">
      <c r="A35" s="231">
        <v>27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53"/>
      <c r="V35" s="1"/>
      <c r="W35" s="1"/>
      <c r="X35" s="1"/>
      <c r="Y35" s="1"/>
    </row>
    <row r="36" spans="1:25" ht="18.75" x14ac:dyDescent="0.3">
      <c r="A36" s="14"/>
      <c r="B36" s="6"/>
      <c r="C36" s="6"/>
      <c r="D36" s="6" t="s">
        <v>2</v>
      </c>
      <c r="E36" s="237" t="s">
        <v>4</v>
      </c>
      <c r="F36" s="249"/>
      <c r="G36" s="235"/>
      <c r="H36" s="250" t="s">
        <v>5</v>
      </c>
      <c r="I36" s="251"/>
      <c r="J36" s="252"/>
      <c r="K36" s="251" t="s">
        <v>7</v>
      </c>
      <c r="L36" s="251"/>
      <c r="M36" s="251"/>
      <c r="N36" s="250" t="s">
        <v>77</v>
      </c>
      <c r="O36" s="251"/>
      <c r="P36" s="252"/>
      <c r="Q36" s="250" t="s">
        <v>71</v>
      </c>
      <c r="R36" s="251"/>
      <c r="S36" s="252"/>
      <c r="T36" s="54"/>
      <c r="U36" s="45" t="s">
        <v>17</v>
      </c>
      <c r="V36" s="1"/>
      <c r="W36" s="1"/>
      <c r="X36" s="1"/>
      <c r="Y36" s="1"/>
    </row>
    <row r="37" spans="1:25" ht="19.5" customHeight="1" x14ac:dyDescent="0.3">
      <c r="A37" s="18" t="s">
        <v>0</v>
      </c>
      <c r="B37" s="7" t="s">
        <v>1</v>
      </c>
      <c r="C37" s="7" t="s">
        <v>69</v>
      </c>
      <c r="D37" s="7" t="s">
        <v>3</v>
      </c>
      <c r="E37" s="238"/>
      <c r="F37" s="244"/>
      <c r="G37" s="236"/>
      <c r="H37" s="245" t="s">
        <v>6</v>
      </c>
      <c r="I37" s="246"/>
      <c r="J37" s="247"/>
      <c r="K37" s="246" t="s">
        <v>8</v>
      </c>
      <c r="L37" s="246"/>
      <c r="M37" s="246"/>
      <c r="N37" s="245"/>
      <c r="O37" s="246"/>
      <c r="P37" s="247"/>
      <c r="Q37" s="18"/>
      <c r="R37" s="19"/>
      <c r="S37" s="20"/>
      <c r="T37" s="46" t="s">
        <v>9</v>
      </c>
      <c r="U37" s="45"/>
      <c r="V37" s="1"/>
      <c r="W37" s="1"/>
      <c r="X37" s="1"/>
      <c r="Y37" s="1"/>
    </row>
    <row r="38" spans="1:25" ht="18.75" x14ac:dyDescent="0.3">
      <c r="A38" s="18"/>
      <c r="B38" s="7"/>
      <c r="C38" s="7" t="s">
        <v>70</v>
      </c>
      <c r="D38" s="7"/>
      <c r="E38" s="14" t="s">
        <v>2</v>
      </c>
      <c r="F38" s="22" t="s">
        <v>75</v>
      </c>
      <c r="G38" s="15" t="s">
        <v>72</v>
      </c>
      <c r="H38" s="237">
        <v>2564</v>
      </c>
      <c r="I38" s="239">
        <v>2565</v>
      </c>
      <c r="J38" s="235">
        <v>2566</v>
      </c>
      <c r="K38" s="237">
        <v>2564</v>
      </c>
      <c r="L38" s="239">
        <v>2565</v>
      </c>
      <c r="M38" s="235">
        <v>2566</v>
      </c>
      <c r="N38" s="237">
        <v>2564</v>
      </c>
      <c r="O38" s="239">
        <v>2565</v>
      </c>
      <c r="P38" s="235">
        <v>2566</v>
      </c>
      <c r="Q38" s="237">
        <v>2564</v>
      </c>
      <c r="R38" s="239">
        <v>2565</v>
      </c>
      <c r="S38" s="235">
        <v>2566</v>
      </c>
      <c r="T38" s="46"/>
      <c r="U38" s="45" t="s">
        <v>17</v>
      </c>
      <c r="V38" s="1"/>
      <c r="W38" s="1"/>
      <c r="X38" s="1"/>
      <c r="Y38" s="1"/>
    </row>
    <row r="39" spans="1:25" ht="18.75" x14ac:dyDescent="0.3">
      <c r="A39" s="18"/>
      <c r="B39" s="7"/>
      <c r="C39" s="7"/>
      <c r="D39" s="7"/>
      <c r="E39" s="18" t="s">
        <v>74</v>
      </c>
      <c r="F39" s="23">
        <v>1</v>
      </c>
      <c r="G39" s="20" t="s">
        <v>73</v>
      </c>
      <c r="H39" s="241"/>
      <c r="I39" s="248"/>
      <c r="J39" s="243"/>
      <c r="K39" s="241"/>
      <c r="L39" s="248"/>
      <c r="M39" s="243"/>
      <c r="N39" s="241"/>
      <c r="O39" s="248"/>
      <c r="P39" s="243"/>
      <c r="Q39" s="241"/>
      <c r="R39" s="248"/>
      <c r="S39" s="243"/>
      <c r="T39" s="46"/>
      <c r="U39" s="45"/>
      <c r="V39" s="1"/>
      <c r="W39" s="1"/>
      <c r="X39" s="1"/>
      <c r="Y39" s="1"/>
    </row>
    <row r="40" spans="1:25" ht="18.75" x14ac:dyDescent="0.3">
      <c r="A40" s="6">
        <v>13</v>
      </c>
      <c r="B40" s="39" t="s">
        <v>24</v>
      </c>
      <c r="C40" s="43" t="s">
        <v>28</v>
      </c>
      <c r="D40" s="43">
        <v>1</v>
      </c>
      <c r="E40" s="6">
        <v>1</v>
      </c>
      <c r="F40" s="70">
        <v>180720</v>
      </c>
      <c r="G40" s="6">
        <v>0</v>
      </c>
      <c r="H40" s="6">
        <v>1</v>
      </c>
      <c r="I40" s="6">
        <v>1</v>
      </c>
      <c r="J40" s="6">
        <v>1</v>
      </c>
      <c r="K40" s="6" t="s">
        <v>34</v>
      </c>
      <c r="L40" s="6" t="s">
        <v>34</v>
      </c>
      <c r="M40" s="70" t="s">
        <v>34</v>
      </c>
      <c r="N40" s="70">
        <v>9360</v>
      </c>
      <c r="O40" s="70">
        <v>9120</v>
      </c>
      <c r="P40" s="70">
        <v>8280</v>
      </c>
      <c r="Q40" s="70">
        <f>F40+G40+N40</f>
        <v>190080</v>
      </c>
      <c r="R40" s="70">
        <f>Q40+O40</f>
        <v>199200</v>
      </c>
      <c r="S40" s="70">
        <f>R40+P40</f>
        <v>207480</v>
      </c>
      <c r="T40" s="71">
        <v>15060</v>
      </c>
      <c r="U40" s="45"/>
      <c r="V40" s="1"/>
      <c r="W40" s="1"/>
      <c r="X40" s="1"/>
      <c r="Y40" s="1"/>
    </row>
    <row r="41" spans="1:25" ht="18.75" x14ac:dyDescent="0.3">
      <c r="A41" s="7">
        <v>14</v>
      </c>
      <c r="B41" s="37" t="s">
        <v>25</v>
      </c>
      <c r="C41" s="36" t="s">
        <v>28</v>
      </c>
      <c r="D41" s="36">
        <v>1</v>
      </c>
      <c r="E41" s="7">
        <v>1</v>
      </c>
      <c r="F41" s="9">
        <v>207480</v>
      </c>
      <c r="G41" s="7">
        <v>0</v>
      </c>
      <c r="H41" s="7">
        <v>1</v>
      </c>
      <c r="I41" s="7">
        <v>1</v>
      </c>
      <c r="J41" s="7">
        <v>1</v>
      </c>
      <c r="K41" s="7" t="s">
        <v>34</v>
      </c>
      <c r="L41" s="7" t="s">
        <v>34</v>
      </c>
      <c r="M41" s="9" t="s">
        <v>34</v>
      </c>
      <c r="N41" s="9">
        <v>7080</v>
      </c>
      <c r="O41" s="9">
        <v>7680</v>
      </c>
      <c r="P41" s="9">
        <v>7680</v>
      </c>
      <c r="Q41" s="9">
        <f t="shared" ref="Q41" si="3">F41+G41+N41</f>
        <v>214560</v>
      </c>
      <c r="R41" s="9">
        <f t="shared" ref="R41" si="4">Q41+O41</f>
        <v>222240</v>
      </c>
      <c r="S41" s="9">
        <f t="shared" ref="S41" si="5">R41+P41</f>
        <v>229920</v>
      </c>
      <c r="T41" s="38">
        <v>17290</v>
      </c>
      <c r="U41" s="45"/>
      <c r="V41" s="1"/>
      <c r="W41" s="1"/>
      <c r="X41" s="1"/>
      <c r="Y41" s="1"/>
    </row>
    <row r="42" spans="1:25" ht="18.75" x14ac:dyDescent="0.3">
      <c r="A42" s="7">
        <v>15</v>
      </c>
      <c r="B42" s="51" t="s">
        <v>67</v>
      </c>
      <c r="C42" s="7" t="s">
        <v>30</v>
      </c>
      <c r="D42" s="7">
        <v>1</v>
      </c>
      <c r="E42" s="7">
        <v>1</v>
      </c>
      <c r="F42" s="9">
        <v>275040</v>
      </c>
      <c r="G42" s="7">
        <v>0</v>
      </c>
      <c r="H42" s="7">
        <v>1</v>
      </c>
      <c r="I42" s="7">
        <v>1</v>
      </c>
      <c r="J42" s="7">
        <v>1</v>
      </c>
      <c r="K42" s="7" t="s">
        <v>34</v>
      </c>
      <c r="L42" s="7" t="s">
        <v>34</v>
      </c>
      <c r="M42" s="9" t="s">
        <v>34</v>
      </c>
      <c r="N42" s="9">
        <v>10800</v>
      </c>
      <c r="O42" s="9">
        <v>10920</v>
      </c>
      <c r="P42" s="9">
        <v>11160</v>
      </c>
      <c r="Q42" s="9">
        <f>F42+G42+N42</f>
        <v>285840</v>
      </c>
      <c r="R42" s="9">
        <f t="shared" ref="R42:S44" si="6">Q42+O42</f>
        <v>296760</v>
      </c>
      <c r="S42" s="9">
        <f t="shared" si="6"/>
        <v>307920</v>
      </c>
      <c r="T42" s="38">
        <v>22920</v>
      </c>
      <c r="U42" s="45"/>
      <c r="V42" s="1"/>
      <c r="W42" s="1"/>
      <c r="X42" s="1"/>
      <c r="Y42" s="1"/>
    </row>
    <row r="43" spans="1:25" ht="18.75" x14ac:dyDescent="0.3">
      <c r="A43" s="7">
        <v>16</v>
      </c>
      <c r="B43" s="51" t="s">
        <v>26</v>
      </c>
      <c r="C43" s="7" t="s">
        <v>59</v>
      </c>
      <c r="D43" s="7">
        <v>1</v>
      </c>
      <c r="E43" s="7">
        <v>1</v>
      </c>
      <c r="F43" s="9">
        <v>264600</v>
      </c>
      <c r="G43" s="7">
        <v>0</v>
      </c>
      <c r="H43" s="7">
        <v>1</v>
      </c>
      <c r="I43" s="7">
        <v>1</v>
      </c>
      <c r="J43" s="7">
        <v>1</v>
      </c>
      <c r="K43" s="7" t="s">
        <v>34</v>
      </c>
      <c r="L43" s="7" t="s">
        <v>34</v>
      </c>
      <c r="M43" s="9" t="s">
        <v>34</v>
      </c>
      <c r="N43" s="9">
        <v>8520</v>
      </c>
      <c r="O43" s="9">
        <v>9120</v>
      </c>
      <c r="P43" s="9">
        <v>9000</v>
      </c>
      <c r="Q43" s="9">
        <f>F43+G43+N43</f>
        <v>273120</v>
      </c>
      <c r="R43" s="9">
        <f t="shared" si="6"/>
        <v>282240</v>
      </c>
      <c r="S43" s="9">
        <f t="shared" si="6"/>
        <v>291240</v>
      </c>
      <c r="T43" s="38">
        <v>22050</v>
      </c>
      <c r="U43" s="45"/>
      <c r="V43" s="1"/>
      <c r="W43" s="1"/>
      <c r="X43" s="1"/>
      <c r="Y43" s="1"/>
    </row>
    <row r="44" spans="1:25" ht="18.75" x14ac:dyDescent="0.3">
      <c r="A44" s="7">
        <v>17</v>
      </c>
      <c r="B44" s="51" t="s">
        <v>86</v>
      </c>
      <c r="C44" s="7" t="s">
        <v>29</v>
      </c>
      <c r="D44" s="7">
        <v>1</v>
      </c>
      <c r="E44" s="7" t="s">
        <v>34</v>
      </c>
      <c r="F44" s="9">
        <v>0</v>
      </c>
      <c r="G44" s="7">
        <v>0</v>
      </c>
      <c r="H44" s="7" t="s">
        <v>34</v>
      </c>
      <c r="I44" s="72">
        <v>1</v>
      </c>
      <c r="J44" s="7">
        <v>1</v>
      </c>
      <c r="K44" s="7" t="s">
        <v>34</v>
      </c>
      <c r="L44" s="72">
        <v>1</v>
      </c>
      <c r="M44" s="9" t="s">
        <v>34</v>
      </c>
      <c r="N44" s="9">
        <v>0</v>
      </c>
      <c r="O44" s="9">
        <v>355320</v>
      </c>
      <c r="P44" s="9">
        <v>12000</v>
      </c>
      <c r="Q44" s="9">
        <f>F44+G44+N44</f>
        <v>0</v>
      </c>
      <c r="R44" s="9">
        <f t="shared" si="6"/>
        <v>355320</v>
      </c>
      <c r="S44" s="9">
        <f t="shared" si="6"/>
        <v>367320</v>
      </c>
      <c r="T44" s="38" t="s">
        <v>33</v>
      </c>
      <c r="U44" s="45" t="s">
        <v>17</v>
      </c>
      <c r="V44" s="1"/>
      <c r="W44" s="1"/>
      <c r="X44" s="1"/>
      <c r="Y44" s="1"/>
    </row>
    <row r="45" spans="1:25" ht="18.75" x14ac:dyDescent="0.3">
      <c r="A45" s="36">
        <v>18</v>
      </c>
      <c r="B45" s="37" t="s">
        <v>103</v>
      </c>
      <c r="C45" s="36"/>
      <c r="D45" s="36">
        <v>6</v>
      </c>
      <c r="E45" s="36">
        <v>6</v>
      </c>
      <c r="F45" s="36" t="s">
        <v>34</v>
      </c>
      <c r="G45" s="7" t="s">
        <v>34</v>
      </c>
      <c r="H45" s="7">
        <v>6</v>
      </c>
      <c r="I45" s="7">
        <v>6</v>
      </c>
      <c r="J45" s="7">
        <v>6</v>
      </c>
      <c r="K45" s="7" t="s">
        <v>34</v>
      </c>
      <c r="L45" s="7" t="s">
        <v>34</v>
      </c>
      <c r="M45" s="9" t="s">
        <v>34</v>
      </c>
      <c r="N45" s="9" t="s">
        <v>34</v>
      </c>
      <c r="O45" s="9" t="s">
        <v>34</v>
      </c>
      <c r="P45" s="9" t="s">
        <v>34</v>
      </c>
      <c r="Q45" s="9" t="s">
        <v>34</v>
      </c>
      <c r="R45" s="9" t="s">
        <v>34</v>
      </c>
      <c r="S45" s="9" t="s">
        <v>34</v>
      </c>
      <c r="T45" s="38" t="s">
        <v>100</v>
      </c>
      <c r="U45" s="45"/>
      <c r="V45" s="1"/>
      <c r="W45" s="1"/>
      <c r="X45" s="1"/>
      <c r="Y45" s="1"/>
    </row>
    <row r="46" spans="1:25" ht="18.75" x14ac:dyDescent="0.3">
      <c r="A46" s="36"/>
      <c r="B46" s="73" t="s">
        <v>35</v>
      </c>
      <c r="C46" s="37"/>
      <c r="D46" s="36" t="s">
        <v>17</v>
      </c>
      <c r="E46" s="36"/>
      <c r="F46" s="36"/>
      <c r="G46" s="7"/>
      <c r="H46" s="7"/>
      <c r="I46" s="7"/>
      <c r="J46" s="7"/>
      <c r="K46" s="7"/>
      <c r="L46" s="7"/>
      <c r="M46" s="9"/>
      <c r="N46" s="9"/>
      <c r="O46" s="9"/>
      <c r="P46" s="7"/>
      <c r="Q46" s="7"/>
      <c r="R46" s="7"/>
      <c r="S46" s="9"/>
      <c r="T46" s="36"/>
      <c r="U46" s="45"/>
      <c r="V46" s="1"/>
      <c r="W46" s="1"/>
      <c r="X46" s="1"/>
      <c r="Y46" s="1"/>
    </row>
    <row r="47" spans="1:25" ht="18.75" x14ac:dyDescent="0.3">
      <c r="A47" s="36">
        <v>19</v>
      </c>
      <c r="B47" s="37" t="s">
        <v>36</v>
      </c>
      <c r="C47" s="37"/>
      <c r="D47" s="36">
        <v>1</v>
      </c>
      <c r="E47" s="36">
        <v>1</v>
      </c>
      <c r="F47" s="38">
        <v>266760</v>
      </c>
      <c r="G47" s="7">
        <v>0</v>
      </c>
      <c r="H47" s="7">
        <v>1</v>
      </c>
      <c r="I47" s="7">
        <v>1</v>
      </c>
      <c r="J47" s="7">
        <v>1</v>
      </c>
      <c r="K47" s="7" t="s">
        <v>34</v>
      </c>
      <c r="L47" s="7" t="s">
        <v>34</v>
      </c>
      <c r="M47" s="9" t="s">
        <v>34</v>
      </c>
      <c r="N47" s="9">
        <v>9000</v>
      </c>
      <c r="O47" s="9">
        <v>8760</v>
      </c>
      <c r="P47" s="9">
        <v>8880</v>
      </c>
      <c r="Q47" s="9">
        <f>F47+G47+N47</f>
        <v>275760</v>
      </c>
      <c r="R47" s="9">
        <f>Q47+O47</f>
        <v>284520</v>
      </c>
      <c r="S47" s="9">
        <f>R47+P47</f>
        <v>293400</v>
      </c>
      <c r="T47" s="38">
        <v>22230</v>
      </c>
      <c r="U47" s="45" t="s">
        <v>17</v>
      </c>
      <c r="V47" s="1"/>
      <c r="W47" s="1"/>
      <c r="X47" s="1"/>
      <c r="Y47" s="1"/>
    </row>
    <row r="48" spans="1:25" ht="18.75" x14ac:dyDescent="0.3">
      <c r="A48" s="7"/>
      <c r="B48" s="73" t="s">
        <v>37</v>
      </c>
      <c r="C48" s="7"/>
      <c r="D48" s="7"/>
      <c r="E48" s="7"/>
      <c r="F48" s="7"/>
      <c r="G48" s="7" t="s">
        <v>17</v>
      </c>
      <c r="H48" s="7"/>
      <c r="I48" s="7"/>
      <c r="J48" s="7"/>
      <c r="K48" s="7"/>
      <c r="L48" s="7"/>
      <c r="M48" s="9" t="s">
        <v>17</v>
      </c>
      <c r="N48" s="9"/>
      <c r="O48" s="9"/>
      <c r="P48" s="7"/>
      <c r="Q48" s="7"/>
      <c r="R48" s="7"/>
      <c r="S48" s="9"/>
      <c r="T48" s="36"/>
      <c r="U48" s="45"/>
      <c r="V48" s="1"/>
      <c r="W48" s="1"/>
      <c r="X48" s="1"/>
      <c r="Y48" s="1"/>
    </row>
    <row r="49" spans="1:25" ht="18.75" x14ac:dyDescent="0.3">
      <c r="A49" s="7">
        <v>20</v>
      </c>
      <c r="B49" s="37" t="s">
        <v>87</v>
      </c>
      <c r="C49" s="7"/>
      <c r="D49" s="36">
        <v>1</v>
      </c>
      <c r="E49" s="36">
        <v>1</v>
      </c>
      <c r="F49" s="9">
        <v>244200</v>
      </c>
      <c r="G49" s="7">
        <v>0</v>
      </c>
      <c r="H49" s="7">
        <v>1</v>
      </c>
      <c r="I49" s="7">
        <v>1</v>
      </c>
      <c r="J49" s="7">
        <v>1</v>
      </c>
      <c r="K49" s="7" t="s">
        <v>34</v>
      </c>
      <c r="L49" s="7" t="s">
        <v>34</v>
      </c>
      <c r="M49" s="9" t="s">
        <v>34</v>
      </c>
      <c r="N49" s="9">
        <v>9840</v>
      </c>
      <c r="O49" s="9">
        <v>10200</v>
      </c>
      <c r="P49" s="9">
        <v>10680</v>
      </c>
      <c r="Q49" s="9">
        <f t="shared" ref="Q49:Q59" si="7">F49+G49+N49</f>
        <v>254040</v>
      </c>
      <c r="R49" s="9">
        <f t="shared" ref="R49:R59" si="8">Q49+O49</f>
        <v>264240</v>
      </c>
      <c r="S49" s="9">
        <f t="shared" ref="S49:S59" si="9">R49+P49</f>
        <v>274920</v>
      </c>
      <c r="T49" s="36">
        <v>20350</v>
      </c>
      <c r="U49" s="45"/>
      <c r="V49" s="1"/>
      <c r="W49" s="1"/>
      <c r="X49" s="1"/>
      <c r="Y49" s="1"/>
    </row>
    <row r="50" spans="1:25" ht="18.75" x14ac:dyDescent="0.3">
      <c r="A50" s="7">
        <v>21</v>
      </c>
      <c r="B50" s="37" t="s">
        <v>38</v>
      </c>
      <c r="C50" s="7"/>
      <c r="D50" s="36">
        <v>1</v>
      </c>
      <c r="E50" s="36">
        <v>1</v>
      </c>
      <c r="F50" s="9">
        <v>215040</v>
      </c>
      <c r="G50" s="7">
        <v>0</v>
      </c>
      <c r="H50" s="7">
        <v>1</v>
      </c>
      <c r="I50" s="7">
        <v>1</v>
      </c>
      <c r="J50" s="7">
        <v>1</v>
      </c>
      <c r="K50" s="7" t="s">
        <v>34</v>
      </c>
      <c r="L50" s="7" t="s">
        <v>34</v>
      </c>
      <c r="M50" s="9" t="s">
        <v>34</v>
      </c>
      <c r="N50" s="9">
        <v>8640</v>
      </c>
      <c r="O50" s="9">
        <v>9000</v>
      </c>
      <c r="P50" s="9">
        <v>9360</v>
      </c>
      <c r="Q50" s="9">
        <f t="shared" si="7"/>
        <v>223680</v>
      </c>
      <c r="R50" s="9">
        <f t="shared" si="8"/>
        <v>232680</v>
      </c>
      <c r="S50" s="9">
        <f t="shared" si="9"/>
        <v>242040</v>
      </c>
      <c r="T50" s="36">
        <v>17920</v>
      </c>
      <c r="U50" s="45"/>
      <c r="V50" s="1"/>
      <c r="W50" s="1"/>
      <c r="X50" s="1"/>
      <c r="Y50" s="1"/>
    </row>
    <row r="51" spans="1:25" ht="18.75" x14ac:dyDescent="0.3">
      <c r="A51" s="7">
        <v>22</v>
      </c>
      <c r="B51" s="37" t="s">
        <v>39</v>
      </c>
      <c r="C51" s="7"/>
      <c r="D51" s="36">
        <v>1</v>
      </c>
      <c r="E51" s="36">
        <v>1</v>
      </c>
      <c r="F51" s="9">
        <v>212160</v>
      </c>
      <c r="G51" s="7">
        <v>0</v>
      </c>
      <c r="H51" s="7">
        <v>1</v>
      </c>
      <c r="I51" s="7">
        <v>1</v>
      </c>
      <c r="J51" s="7">
        <v>1</v>
      </c>
      <c r="K51" s="7" t="s">
        <v>34</v>
      </c>
      <c r="L51" s="7" t="s">
        <v>34</v>
      </c>
      <c r="M51" s="9" t="s">
        <v>34</v>
      </c>
      <c r="N51" s="9">
        <v>8520</v>
      </c>
      <c r="O51" s="9">
        <v>8880</v>
      </c>
      <c r="P51" s="9">
        <v>9240</v>
      </c>
      <c r="Q51" s="9">
        <f t="shared" si="7"/>
        <v>220680</v>
      </c>
      <c r="R51" s="9">
        <f t="shared" si="8"/>
        <v>229560</v>
      </c>
      <c r="S51" s="9">
        <f t="shared" si="9"/>
        <v>238800</v>
      </c>
      <c r="T51" s="38">
        <v>17680</v>
      </c>
      <c r="U51" s="45" t="s">
        <v>17</v>
      </c>
      <c r="V51" s="1"/>
      <c r="W51" s="1"/>
      <c r="X51" s="1"/>
      <c r="Y51" s="1"/>
    </row>
    <row r="52" spans="1:25" ht="18.75" x14ac:dyDescent="0.3">
      <c r="A52" s="7">
        <v>23</v>
      </c>
      <c r="B52" s="37" t="s">
        <v>40</v>
      </c>
      <c r="C52" s="7"/>
      <c r="D52" s="36">
        <v>1</v>
      </c>
      <c r="E52" s="36">
        <v>1</v>
      </c>
      <c r="F52" s="9">
        <v>177120</v>
      </c>
      <c r="G52" s="7">
        <v>0</v>
      </c>
      <c r="H52" s="7">
        <v>1</v>
      </c>
      <c r="I52" s="7">
        <v>1</v>
      </c>
      <c r="J52" s="7">
        <v>1</v>
      </c>
      <c r="K52" s="7" t="s">
        <v>34</v>
      </c>
      <c r="L52" s="7" t="s">
        <v>34</v>
      </c>
      <c r="M52" s="9" t="s">
        <v>34</v>
      </c>
      <c r="N52" s="9">
        <v>7080</v>
      </c>
      <c r="O52" s="9">
        <v>7440</v>
      </c>
      <c r="P52" s="9">
        <v>7680</v>
      </c>
      <c r="Q52" s="9">
        <f t="shared" ref="Q52" si="10">F52+G52+N52</f>
        <v>184200</v>
      </c>
      <c r="R52" s="9">
        <f t="shared" ref="R52" si="11">Q52+O52</f>
        <v>191640</v>
      </c>
      <c r="S52" s="9">
        <f t="shared" ref="S52" si="12">R52+P52</f>
        <v>199320</v>
      </c>
      <c r="T52" s="38">
        <v>14760</v>
      </c>
      <c r="U52" s="45" t="s">
        <v>17</v>
      </c>
      <c r="V52" s="1"/>
      <c r="W52" s="1"/>
      <c r="X52" s="1"/>
      <c r="Y52" s="1"/>
    </row>
    <row r="53" spans="1:25" ht="18.75" x14ac:dyDescent="0.3">
      <c r="A53" s="7">
        <v>24</v>
      </c>
      <c r="B53" s="37" t="s">
        <v>41</v>
      </c>
      <c r="C53" s="7"/>
      <c r="D53" s="36">
        <v>1</v>
      </c>
      <c r="E53" s="36">
        <v>1</v>
      </c>
      <c r="F53" s="9">
        <v>168240</v>
      </c>
      <c r="G53" s="7">
        <v>0</v>
      </c>
      <c r="H53" s="7">
        <v>1</v>
      </c>
      <c r="I53" s="7">
        <v>1</v>
      </c>
      <c r="J53" s="7">
        <v>1</v>
      </c>
      <c r="K53" s="7" t="s">
        <v>34</v>
      </c>
      <c r="L53" s="7" t="s">
        <v>34</v>
      </c>
      <c r="M53" s="9" t="s">
        <v>34</v>
      </c>
      <c r="N53" s="9">
        <v>6840</v>
      </c>
      <c r="O53" s="9">
        <v>7080</v>
      </c>
      <c r="P53" s="9">
        <v>7320</v>
      </c>
      <c r="Q53" s="9">
        <f t="shared" si="7"/>
        <v>175080</v>
      </c>
      <c r="R53" s="9">
        <f t="shared" si="8"/>
        <v>182160</v>
      </c>
      <c r="S53" s="9">
        <f t="shared" si="9"/>
        <v>189480</v>
      </c>
      <c r="T53" s="38">
        <v>14020</v>
      </c>
      <c r="U53" s="45"/>
      <c r="V53" s="1"/>
      <c r="W53" s="1"/>
      <c r="X53" s="1"/>
      <c r="Y53" s="1"/>
    </row>
    <row r="54" spans="1:25" ht="18.75" x14ac:dyDescent="0.3">
      <c r="A54" s="7">
        <v>25</v>
      </c>
      <c r="B54" s="37" t="s">
        <v>40</v>
      </c>
      <c r="C54" s="51"/>
      <c r="D54" s="36">
        <v>1</v>
      </c>
      <c r="E54" s="36">
        <v>1</v>
      </c>
      <c r="F54" s="9">
        <v>122640</v>
      </c>
      <c r="G54" s="7">
        <v>0</v>
      </c>
      <c r="H54" s="7">
        <v>1</v>
      </c>
      <c r="I54" s="7">
        <v>1</v>
      </c>
      <c r="J54" s="7">
        <v>1</v>
      </c>
      <c r="K54" s="7" t="s">
        <v>34</v>
      </c>
      <c r="L54" s="7" t="s">
        <v>34</v>
      </c>
      <c r="M54" s="9" t="s">
        <v>34</v>
      </c>
      <c r="N54" s="9">
        <v>4920</v>
      </c>
      <c r="O54" s="9">
        <v>5160</v>
      </c>
      <c r="P54" s="9">
        <v>5400</v>
      </c>
      <c r="Q54" s="9">
        <f t="shared" si="7"/>
        <v>127560</v>
      </c>
      <c r="R54" s="9">
        <f t="shared" si="8"/>
        <v>132720</v>
      </c>
      <c r="S54" s="9">
        <f t="shared" si="9"/>
        <v>138120</v>
      </c>
      <c r="T54" s="38">
        <v>10220</v>
      </c>
      <c r="U54" s="45" t="s">
        <v>17</v>
      </c>
      <c r="V54" s="1"/>
      <c r="W54" s="1"/>
      <c r="X54" s="1"/>
      <c r="Y54" s="1"/>
    </row>
    <row r="55" spans="1:25" ht="18.75" x14ac:dyDescent="0.3">
      <c r="A55" s="7">
        <v>26</v>
      </c>
      <c r="B55" s="37" t="s">
        <v>90</v>
      </c>
      <c r="C55" s="51"/>
      <c r="D55" s="36">
        <v>1</v>
      </c>
      <c r="E55" s="36" t="s">
        <v>34</v>
      </c>
      <c r="F55" s="9">
        <v>180000</v>
      </c>
      <c r="G55" s="7">
        <v>0</v>
      </c>
      <c r="H55" s="7">
        <v>1</v>
      </c>
      <c r="I55" s="7">
        <v>1</v>
      </c>
      <c r="J55" s="7">
        <v>1</v>
      </c>
      <c r="K55" s="72" t="s">
        <v>34</v>
      </c>
      <c r="L55" s="7" t="s">
        <v>34</v>
      </c>
      <c r="M55" s="9" t="s">
        <v>34</v>
      </c>
      <c r="N55" s="9">
        <v>0</v>
      </c>
      <c r="O55" s="9">
        <v>7200</v>
      </c>
      <c r="P55" s="9">
        <v>7560</v>
      </c>
      <c r="Q55" s="9">
        <f t="shared" ref="Q55" si="13">F55+G55+N55</f>
        <v>180000</v>
      </c>
      <c r="R55" s="9">
        <f t="shared" ref="R55" si="14">Q55+O55</f>
        <v>187200</v>
      </c>
      <c r="S55" s="9">
        <f t="shared" ref="S55" si="15">R55+P55</f>
        <v>194760</v>
      </c>
      <c r="T55" s="38" t="s">
        <v>32</v>
      </c>
      <c r="U55" s="45"/>
      <c r="V55" s="1"/>
      <c r="W55" s="1"/>
      <c r="X55" s="1"/>
      <c r="Y55" s="1"/>
    </row>
    <row r="56" spans="1:25" ht="18.75" x14ac:dyDescent="0.3">
      <c r="A56" s="7">
        <v>27</v>
      </c>
      <c r="B56" s="37" t="s">
        <v>42</v>
      </c>
      <c r="C56" s="7"/>
      <c r="D56" s="36">
        <v>3</v>
      </c>
      <c r="E56" s="36">
        <v>3</v>
      </c>
      <c r="F56" s="9">
        <v>0</v>
      </c>
      <c r="G56" s="7">
        <v>0</v>
      </c>
      <c r="H56" s="7">
        <v>3</v>
      </c>
      <c r="I56" s="7">
        <v>3</v>
      </c>
      <c r="J56" s="7">
        <v>3</v>
      </c>
      <c r="K56" s="7" t="s">
        <v>34</v>
      </c>
      <c r="L56" s="7" t="s">
        <v>34</v>
      </c>
      <c r="M56" s="9" t="s">
        <v>34</v>
      </c>
      <c r="N56" s="9" t="s">
        <v>34</v>
      </c>
      <c r="O56" s="9" t="s">
        <v>34</v>
      </c>
      <c r="P56" s="9" t="s">
        <v>34</v>
      </c>
      <c r="Q56" s="9" t="s">
        <v>34</v>
      </c>
      <c r="R56" s="9" t="s">
        <v>34</v>
      </c>
      <c r="S56" s="9" t="s">
        <v>34</v>
      </c>
      <c r="T56" s="38" t="s">
        <v>100</v>
      </c>
      <c r="U56" s="45"/>
      <c r="V56" s="1"/>
      <c r="W56" s="1"/>
      <c r="X56" s="1"/>
      <c r="Y56" s="1"/>
    </row>
    <row r="57" spans="1:25" ht="18.75" x14ac:dyDescent="0.3">
      <c r="A57" s="7">
        <v>28</v>
      </c>
      <c r="B57" s="37" t="s">
        <v>89</v>
      </c>
      <c r="C57" s="7"/>
      <c r="D57" s="36">
        <v>1</v>
      </c>
      <c r="E57" s="36">
        <v>1</v>
      </c>
      <c r="F57" s="9">
        <v>154440</v>
      </c>
      <c r="G57" s="7">
        <v>0</v>
      </c>
      <c r="H57" s="7">
        <v>1</v>
      </c>
      <c r="I57" s="7">
        <v>1</v>
      </c>
      <c r="J57" s="7">
        <v>1</v>
      </c>
      <c r="K57" s="7" t="s">
        <v>34</v>
      </c>
      <c r="L57" s="7" t="s">
        <v>34</v>
      </c>
      <c r="M57" s="9" t="s">
        <v>34</v>
      </c>
      <c r="N57" s="9">
        <v>6240</v>
      </c>
      <c r="O57" s="9">
        <v>6480</v>
      </c>
      <c r="P57" s="9">
        <v>6720</v>
      </c>
      <c r="Q57" s="9">
        <f t="shared" si="7"/>
        <v>160680</v>
      </c>
      <c r="R57" s="9">
        <f t="shared" si="8"/>
        <v>167160</v>
      </c>
      <c r="S57" s="9">
        <f t="shared" si="9"/>
        <v>173880</v>
      </c>
      <c r="T57" s="38" t="s">
        <v>88</v>
      </c>
      <c r="U57" s="45"/>
      <c r="V57" s="1"/>
      <c r="W57" s="1"/>
      <c r="X57" s="1"/>
      <c r="Y57" s="1"/>
    </row>
    <row r="58" spans="1:25" ht="18.75" x14ac:dyDescent="0.3">
      <c r="A58" s="7">
        <v>29</v>
      </c>
      <c r="B58" s="37" t="s">
        <v>43</v>
      </c>
      <c r="C58" s="7"/>
      <c r="D58" s="36">
        <v>1</v>
      </c>
      <c r="E58" s="36">
        <v>1</v>
      </c>
      <c r="F58" s="9">
        <v>151320</v>
      </c>
      <c r="G58" s="7">
        <v>0</v>
      </c>
      <c r="H58" s="7">
        <v>1</v>
      </c>
      <c r="I58" s="7">
        <v>1</v>
      </c>
      <c r="J58" s="7">
        <v>1</v>
      </c>
      <c r="K58" s="7" t="s">
        <v>34</v>
      </c>
      <c r="L58" s="7" t="s">
        <v>34</v>
      </c>
      <c r="M58" s="9" t="s">
        <v>34</v>
      </c>
      <c r="N58" s="9">
        <v>6120</v>
      </c>
      <c r="O58" s="9">
        <v>6360</v>
      </c>
      <c r="P58" s="9">
        <v>6600</v>
      </c>
      <c r="Q58" s="9">
        <f t="shared" si="7"/>
        <v>157440</v>
      </c>
      <c r="R58" s="9">
        <f t="shared" si="8"/>
        <v>163800</v>
      </c>
      <c r="S58" s="9">
        <f t="shared" si="9"/>
        <v>170400</v>
      </c>
      <c r="T58" s="38">
        <v>12610</v>
      </c>
      <c r="U58" s="45" t="s">
        <v>17</v>
      </c>
      <c r="V58" s="1"/>
      <c r="W58" s="1"/>
      <c r="X58" s="1"/>
      <c r="Y58" s="1"/>
    </row>
    <row r="59" spans="1:25" ht="18.75" x14ac:dyDescent="0.3">
      <c r="A59" s="51">
        <v>30</v>
      </c>
      <c r="B59" s="37" t="s">
        <v>65</v>
      </c>
      <c r="C59" s="7"/>
      <c r="D59" s="36">
        <v>1</v>
      </c>
      <c r="E59" s="36">
        <v>1</v>
      </c>
      <c r="F59" s="9">
        <v>151800</v>
      </c>
      <c r="G59" s="7">
        <v>0</v>
      </c>
      <c r="H59" s="7">
        <v>1</v>
      </c>
      <c r="I59" s="7">
        <v>1</v>
      </c>
      <c r="J59" s="7">
        <v>1</v>
      </c>
      <c r="K59" s="7" t="s">
        <v>34</v>
      </c>
      <c r="L59" s="7" t="s">
        <v>34</v>
      </c>
      <c r="M59" s="9" t="s">
        <v>34</v>
      </c>
      <c r="N59" s="9">
        <v>6120</v>
      </c>
      <c r="O59" s="9">
        <v>6360</v>
      </c>
      <c r="P59" s="9">
        <v>6600</v>
      </c>
      <c r="Q59" s="9">
        <f t="shared" si="7"/>
        <v>157920</v>
      </c>
      <c r="R59" s="9">
        <f t="shared" si="8"/>
        <v>164280</v>
      </c>
      <c r="S59" s="9">
        <f t="shared" si="9"/>
        <v>170880</v>
      </c>
      <c r="T59" s="38">
        <v>12650</v>
      </c>
      <c r="U59" s="45"/>
      <c r="V59" s="1"/>
      <c r="W59" s="1"/>
      <c r="X59" s="1"/>
      <c r="Y59" s="1"/>
    </row>
    <row r="60" spans="1:25" ht="18.75" x14ac:dyDescent="0.3">
      <c r="A60" s="7">
        <v>31</v>
      </c>
      <c r="B60" s="37" t="s">
        <v>65</v>
      </c>
      <c r="C60" s="51"/>
      <c r="D60" s="36">
        <v>1</v>
      </c>
      <c r="E60" s="36">
        <v>1</v>
      </c>
      <c r="F60" s="9">
        <v>148200</v>
      </c>
      <c r="G60" s="7">
        <v>0</v>
      </c>
      <c r="H60" s="7">
        <v>1</v>
      </c>
      <c r="I60" s="7">
        <v>1</v>
      </c>
      <c r="J60" s="7">
        <v>1</v>
      </c>
      <c r="K60" s="7" t="s">
        <v>34</v>
      </c>
      <c r="L60" s="7" t="s">
        <v>34</v>
      </c>
      <c r="M60" s="9" t="s">
        <v>34</v>
      </c>
      <c r="N60" s="9">
        <v>6000</v>
      </c>
      <c r="O60" s="9">
        <v>6240</v>
      </c>
      <c r="P60" s="9">
        <v>6480</v>
      </c>
      <c r="Q60" s="9">
        <f t="shared" ref="Q60:Q61" si="16">F60+G60+N60</f>
        <v>154200</v>
      </c>
      <c r="R60" s="9">
        <f t="shared" ref="R60:S60" si="17">Q60+O60</f>
        <v>160440</v>
      </c>
      <c r="S60" s="9">
        <f t="shared" si="17"/>
        <v>166920</v>
      </c>
      <c r="T60" s="38">
        <v>12350</v>
      </c>
      <c r="U60" s="45" t="s">
        <v>17</v>
      </c>
      <c r="V60" s="1"/>
      <c r="W60" s="1"/>
      <c r="X60" s="1"/>
      <c r="Y60" s="1"/>
    </row>
    <row r="61" spans="1:25" ht="18.75" x14ac:dyDescent="0.3">
      <c r="A61" s="24">
        <v>32</v>
      </c>
      <c r="B61" s="74" t="s">
        <v>65</v>
      </c>
      <c r="C61" s="75"/>
      <c r="D61" s="76">
        <v>1</v>
      </c>
      <c r="E61" s="76">
        <v>1</v>
      </c>
      <c r="F61" s="25">
        <v>116760</v>
      </c>
      <c r="G61" s="24">
        <v>0</v>
      </c>
      <c r="H61" s="24">
        <v>1</v>
      </c>
      <c r="I61" s="24">
        <v>1</v>
      </c>
      <c r="J61" s="24">
        <v>1</v>
      </c>
      <c r="K61" s="24" t="s">
        <v>34</v>
      </c>
      <c r="L61" s="24" t="s">
        <v>34</v>
      </c>
      <c r="M61" s="25" t="s">
        <v>34</v>
      </c>
      <c r="N61" s="25">
        <v>4680</v>
      </c>
      <c r="O61" s="25">
        <v>4920</v>
      </c>
      <c r="P61" s="25">
        <v>5160</v>
      </c>
      <c r="Q61" s="25">
        <f t="shared" si="16"/>
        <v>121440</v>
      </c>
      <c r="R61" s="25">
        <f t="shared" ref="R61:S61" si="18">Q61+O61</f>
        <v>126360</v>
      </c>
      <c r="S61" s="25">
        <f t="shared" si="18"/>
        <v>131520</v>
      </c>
      <c r="T61" s="77">
        <v>9730</v>
      </c>
      <c r="U61" s="45"/>
      <c r="V61" s="1"/>
      <c r="W61" s="1"/>
      <c r="X61" s="1"/>
      <c r="Y61" s="1"/>
    </row>
    <row r="62" spans="1:25" ht="18.75" x14ac:dyDescent="0.3">
      <c r="A62" s="19"/>
      <c r="B62" s="17"/>
      <c r="C62" s="17"/>
      <c r="D62" s="19"/>
      <c r="E62" s="19"/>
      <c r="F62" s="10"/>
      <c r="G62" s="19"/>
      <c r="H62" s="19"/>
      <c r="I62" s="19"/>
      <c r="J62" s="19"/>
      <c r="K62" s="19"/>
      <c r="L62" s="19"/>
      <c r="M62" s="19"/>
      <c r="N62" s="19"/>
      <c r="O62" s="19"/>
      <c r="P62" s="10"/>
      <c r="Q62" s="10"/>
      <c r="R62" s="10"/>
      <c r="S62" s="21"/>
      <c r="T62" s="52"/>
      <c r="U62" s="45"/>
      <c r="V62" s="1"/>
      <c r="W62" s="1"/>
      <c r="X62" s="1"/>
      <c r="Y62" s="1"/>
    </row>
    <row r="63" spans="1:25" ht="18.75" x14ac:dyDescent="0.3">
      <c r="A63" s="113"/>
      <c r="B63" s="17"/>
      <c r="C63" s="17"/>
      <c r="D63" s="113"/>
      <c r="E63" s="113"/>
      <c r="F63" s="10"/>
      <c r="G63" s="113"/>
      <c r="H63" s="113"/>
      <c r="I63" s="113"/>
      <c r="J63" s="113"/>
      <c r="K63" s="113"/>
      <c r="L63" s="113"/>
      <c r="M63" s="113"/>
      <c r="N63" s="113" t="s">
        <v>17</v>
      </c>
      <c r="O63" s="113"/>
      <c r="P63" s="10"/>
      <c r="Q63" s="10"/>
      <c r="R63" s="10"/>
      <c r="S63" s="21"/>
      <c r="T63" s="52"/>
      <c r="U63" s="45"/>
      <c r="V63" s="1"/>
      <c r="W63" s="1"/>
      <c r="X63" s="1"/>
      <c r="Y63" s="1"/>
    </row>
    <row r="64" spans="1:25" ht="18.75" x14ac:dyDescent="0.3">
      <c r="A64" s="113"/>
      <c r="B64" s="17"/>
      <c r="C64" s="17"/>
      <c r="D64" s="113"/>
      <c r="E64" s="113"/>
      <c r="F64" s="10"/>
      <c r="G64" s="113"/>
      <c r="H64" s="113"/>
      <c r="I64" s="113"/>
      <c r="J64" s="113"/>
      <c r="K64" s="113"/>
      <c r="L64" s="113"/>
      <c r="M64" s="113"/>
      <c r="N64" s="113"/>
      <c r="O64" s="113"/>
      <c r="P64" s="10"/>
      <c r="Q64" s="10"/>
      <c r="R64" s="10"/>
      <c r="S64" s="21"/>
      <c r="T64" s="52"/>
      <c r="U64" s="45"/>
      <c r="V64" s="1"/>
      <c r="W64" s="1"/>
      <c r="X64" s="1"/>
      <c r="Y64" s="1"/>
    </row>
    <row r="65" spans="1:25" ht="18.75" x14ac:dyDescent="0.3">
      <c r="A65" s="268">
        <v>28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45"/>
      <c r="V65" s="1"/>
      <c r="W65" s="1"/>
      <c r="X65" s="1"/>
      <c r="Y65" s="1"/>
    </row>
    <row r="66" spans="1:25" ht="19.5" customHeight="1" x14ac:dyDescent="0.3">
      <c r="A66" s="14"/>
      <c r="B66" s="6"/>
      <c r="C66" s="6"/>
      <c r="D66" s="6" t="s">
        <v>2</v>
      </c>
      <c r="E66" s="237" t="s">
        <v>4</v>
      </c>
      <c r="F66" s="249"/>
      <c r="G66" s="235"/>
      <c r="H66" s="250" t="s">
        <v>5</v>
      </c>
      <c r="I66" s="251"/>
      <c r="J66" s="252"/>
      <c r="K66" s="251" t="s">
        <v>7</v>
      </c>
      <c r="L66" s="251"/>
      <c r="M66" s="251"/>
      <c r="N66" s="250" t="s">
        <v>77</v>
      </c>
      <c r="O66" s="251"/>
      <c r="P66" s="252"/>
      <c r="Q66" s="250" t="s">
        <v>71</v>
      </c>
      <c r="R66" s="251"/>
      <c r="S66" s="252"/>
      <c r="T66" s="27"/>
      <c r="U66" s="53"/>
      <c r="V66" s="1"/>
      <c r="W66" s="1"/>
      <c r="X66" s="1"/>
      <c r="Y66" s="1"/>
    </row>
    <row r="67" spans="1:25" ht="20.25" customHeight="1" x14ac:dyDescent="0.3">
      <c r="A67" s="18" t="s">
        <v>0</v>
      </c>
      <c r="B67" s="7" t="s">
        <v>1</v>
      </c>
      <c r="C67" s="7" t="s">
        <v>69</v>
      </c>
      <c r="D67" s="7" t="s">
        <v>3</v>
      </c>
      <c r="E67" s="238"/>
      <c r="F67" s="244"/>
      <c r="G67" s="236"/>
      <c r="H67" s="245" t="s">
        <v>6</v>
      </c>
      <c r="I67" s="246"/>
      <c r="J67" s="247"/>
      <c r="K67" s="246" t="s">
        <v>8</v>
      </c>
      <c r="L67" s="246"/>
      <c r="M67" s="246"/>
      <c r="N67" s="245"/>
      <c r="O67" s="246"/>
      <c r="P67" s="247"/>
      <c r="Q67" s="18"/>
      <c r="R67" s="19"/>
      <c r="S67" s="20"/>
      <c r="T67" s="28" t="s">
        <v>9</v>
      </c>
      <c r="U67" s="45"/>
      <c r="V67" s="1"/>
      <c r="W67" s="1"/>
      <c r="X67" s="1"/>
      <c r="Y67" s="1"/>
    </row>
    <row r="68" spans="1:25" ht="17.25" customHeight="1" x14ac:dyDescent="0.3">
      <c r="A68" s="18"/>
      <c r="B68" s="7"/>
      <c r="C68" s="7" t="s">
        <v>70</v>
      </c>
      <c r="D68" s="7"/>
      <c r="E68" s="14" t="s">
        <v>2</v>
      </c>
      <c r="F68" s="22" t="s">
        <v>75</v>
      </c>
      <c r="G68" s="15" t="s">
        <v>72</v>
      </c>
      <c r="H68" s="237">
        <v>2564</v>
      </c>
      <c r="I68" s="239">
        <v>2565</v>
      </c>
      <c r="J68" s="235">
        <v>2566</v>
      </c>
      <c r="K68" s="237">
        <v>2564</v>
      </c>
      <c r="L68" s="239">
        <v>2565</v>
      </c>
      <c r="M68" s="235">
        <v>2566</v>
      </c>
      <c r="N68" s="237">
        <v>2564</v>
      </c>
      <c r="O68" s="239">
        <v>2565</v>
      </c>
      <c r="P68" s="235">
        <v>2566</v>
      </c>
      <c r="Q68" s="237">
        <v>2564</v>
      </c>
      <c r="R68" s="239">
        <v>2565</v>
      </c>
      <c r="S68" s="235">
        <v>2566</v>
      </c>
      <c r="T68" s="28"/>
      <c r="U68" s="45"/>
      <c r="V68" s="1"/>
      <c r="W68" s="1"/>
      <c r="X68" s="1"/>
      <c r="Y68" s="1"/>
    </row>
    <row r="69" spans="1:25" ht="15.75" customHeight="1" x14ac:dyDescent="0.3">
      <c r="A69" s="26"/>
      <c r="B69" s="24"/>
      <c r="C69" s="24"/>
      <c r="D69" s="24"/>
      <c r="E69" s="26" t="s">
        <v>74</v>
      </c>
      <c r="F69" s="47">
        <v>1</v>
      </c>
      <c r="G69" s="48" t="s">
        <v>73</v>
      </c>
      <c r="H69" s="238"/>
      <c r="I69" s="240"/>
      <c r="J69" s="236"/>
      <c r="K69" s="238"/>
      <c r="L69" s="240"/>
      <c r="M69" s="236"/>
      <c r="N69" s="238"/>
      <c r="O69" s="240"/>
      <c r="P69" s="236"/>
      <c r="Q69" s="238"/>
      <c r="R69" s="240"/>
      <c r="S69" s="236"/>
      <c r="T69" s="64"/>
      <c r="U69" s="45" t="s">
        <v>17</v>
      </c>
      <c r="V69" s="1"/>
      <c r="W69" s="1"/>
      <c r="X69" s="1"/>
      <c r="Y69" s="1"/>
    </row>
    <row r="70" spans="1:25" ht="18.75" x14ac:dyDescent="0.3">
      <c r="A70" s="12"/>
      <c r="B70" s="78" t="s">
        <v>44</v>
      </c>
      <c r="C70" s="30" t="s">
        <v>17</v>
      </c>
      <c r="D70" s="31"/>
      <c r="E70" s="31"/>
      <c r="F70" s="8"/>
      <c r="G70" s="12"/>
      <c r="H70" s="12"/>
      <c r="I70" s="12"/>
      <c r="J70" s="12"/>
      <c r="K70" s="12"/>
      <c r="L70" s="12"/>
      <c r="M70" s="8"/>
      <c r="N70" s="8"/>
      <c r="O70" s="8"/>
      <c r="P70" s="8"/>
      <c r="Q70" s="8"/>
      <c r="R70" s="8"/>
      <c r="S70" s="8"/>
      <c r="T70" s="42"/>
      <c r="U70" s="45"/>
      <c r="V70" s="1"/>
      <c r="W70" s="1"/>
      <c r="X70" s="1"/>
      <c r="Y70" s="1"/>
    </row>
    <row r="71" spans="1:25" ht="18.75" x14ac:dyDescent="0.3">
      <c r="A71" s="32">
        <v>33</v>
      </c>
      <c r="B71" s="35" t="s">
        <v>45</v>
      </c>
      <c r="C71" s="35"/>
      <c r="D71" s="3">
        <v>7</v>
      </c>
      <c r="E71" s="3">
        <v>4</v>
      </c>
      <c r="F71" s="5">
        <v>756000</v>
      </c>
      <c r="G71" s="5">
        <v>0</v>
      </c>
      <c r="H71" s="32">
        <v>7</v>
      </c>
      <c r="I71" s="32">
        <v>7</v>
      </c>
      <c r="J71" s="32">
        <v>7</v>
      </c>
      <c r="K71" s="32" t="s">
        <v>34</v>
      </c>
      <c r="L71" s="32" t="s">
        <v>34</v>
      </c>
      <c r="M71" s="5" t="s">
        <v>34</v>
      </c>
      <c r="N71" s="5">
        <v>0</v>
      </c>
      <c r="O71" s="5">
        <v>0</v>
      </c>
      <c r="P71" s="5">
        <v>0</v>
      </c>
      <c r="Q71" s="5">
        <f t="shared" ref="Q71" si="19">F71+G71+N71</f>
        <v>756000</v>
      </c>
      <c r="R71" s="5">
        <f t="shared" ref="R71:R74" si="20">Q71+O71</f>
        <v>756000</v>
      </c>
      <c r="S71" s="5">
        <f t="shared" ref="S71:S74" si="21">R71+P71</f>
        <v>756000</v>
      </c>
      <c r="T71" s="4">
        <v>9000</v>
      </c>
      <c r="U71" s="45"/>
      <c r="V71" s="1"/>
      <c r="W71" s="1"/>
      <c r="X71" s="1"/>
      <c r="Y71" s="1"/>
    </row>
    <row r="72" spans="1:25" ht="18.75" x14ac:dyDescent="0.3">
      <c r="A72" s="32">
        <v>34</v>
      </c>
      <c r="B72" s="35" t="s">
        <v>46</v>
      </c>
      <c r="C72" s="35"/>
      <c r="D72" s="3">
        <v>1</v>
      </c>
      <c r="E72" s="3">
        <v>1</v>
      </c>
      <c r="F72" s="5">
        <v>108000</v>
      </c>
      <c r="G72" s="5">
        <v>0</v>
      </c>
      <c r="H72" s="32">
        <v>1</v>
      </c>
      <c r="I72" s="32">
        <v>1</v>
      </c>
      <c r="J72" s="32">
        <v>1</v>
      </c>
      <c r="K72" s="32" t="s">
        <v>34</v>
      </c>
      <c r="L72" s="32" t="s">
        <v>34</v>
      </c>
      <c r="M72" s="5" t="s">
        <v>34</v>
      </c>
      <c r="N72" s="5">
        <v>0</v>
      </c>
      <c r="O72" s="5">
        <v>0</v>
      </c>
      <c r="P72" s="5">
        <v>0</v>
      </c>
      <c r="Q72" s="5">
        <f>F72+G72+N72</f>
        <v>108000</v>
      </c>
      <c r="R72" s="5">
        <f t="shared" si="20"/>
        <v>108000</v>
      </c>
      <c r="S72" s="5">
        <f t="shared" si="21"/>
        <v>108000</v>
      </c>
      <c r="T72" s="4">
        <v>9000</v>
      </c>
      <c r="U72" s="45"/>
      <c r="V72" s="1"/>
      <c r="W72" s="1"/>
      <c r="X72" s="1"/>
      <c r="Y72" s="1"/>
    </row>
    <row r="73" spans="1:25" ht="18.75" x14ac:dyDescent="0.3">
      <c r="A73" s="32">
        <v>35</v>
      </c>
      <c r="B73" s="35" t="s">
        <v>47</v>
      </c>
      <c r="C73" s="35"/>
      <c r="D73" s="3">
        <v>9</v>
      </c>
      <c r="E73" s="3">
        <v>6</v>
      </c>
      <c r="F73" s="5">
        <v>972000</v>
      </c>
      <c r="G73" s="5">
        <v>0</v>
      </c>
      <c r="H73" s="32">
        <v>9</v>
      </c>
      <c r="I73" s="32">
        <v>9</v>
      </c>
      <c r="J73" s="32">
        <v>9</v>
      </c>
      <c r="K73" s="32" t="s">
        <v>34</v>
      </c>
      <c r="L73" s="32" t="s">
        <v>34</v>
      </c>
      <c r="M73" s="5" t="s">
        <v>34</v>
      </c>
      <c r="N73" s="5">
        <v>0</v>
      </c>
      <c r="O73" s="5">
        <v>0</v>
      </c>
      <c r="P73" s="5">
        <v>0</v>
      </c>
      <c r="Q73" s="5">
        <f>F73+G73+N73</f>
        <v>972000</v>
      </c>
      <c r="R73" s="5">
        <f t="shared" si="20"/>
        <v>972000</v>
      </c>
      <c r="S73" s="5">
        <f t="shared" si="21"/>
        <v>972000</v>
      </c>
      <c r="T73" s="4">
        <v>9000</v>
      </c>
      <c r="U73" s="45"/>
      <c r="V73" s="1"/>
      <c r="W73" s="1"/>
      <c r="X73" s="1"/>
      <c r="Y73" s="1"/>
    </row>
    <row r="74" spans="1:25" ht="18.75" x14ac:dyDescent="0.3">
      <c r="A74" s="32">
        <v>36</v>
      </c>
      <c r="B74" s="35" t="s">
        <v>60</v>
      </c>
      <c r="C74" s="35"/>
      <c r="D74" s="3">
        <v>1</v>
      </c>
      <c r="E74" s="3">
        <v>1</v>
      </c>
      <c r="F74" s="5">
        <v>108000</v>
      </c>
      <c r="G74" s="5">
        <v>0</v>
      </c>
      <c r="H74" s="32">
        <v>1</v>
      </c>
      <c r="I74" s="32">
        <v>1</v>
      </c>
      <c r="J74" s="32">
        <v>1</v>
      </c>
      <c r="K74" s="32" t="s">
        <v>34</v>
      </c>
      <c r="L74" s="32" t="s">
        <v>34</v>
      </c>
      <c r="M74" s="5" t="s">
        <v>34</v>
      </c>
      <c r="N74" s="5">
        <v>0</v>
      </c>
      <c r="O74" s="5">
        <v>0</v>
      </c>
      <c r="P74" s="5">
        <v>0</v>
      </c>
      <c r="Q74" s="5">
        <f>F74+G74+N74</f>
        <v>108000</v>
      </c>
      <c r="R74" s="5">
        <f t="shared" si="20"/>
        <v>108000</v>
      </c>
      <c r="S74" s="5">
        <f t="shared" si="21"/>
        <v>108000</v>
      </c>
      <c r="T74" s="4">
        <v>9000</v>
      </c>
      <c r="U74" s="45"/>
      <c r="V74" s="1"/>
      <c r="W74" s="1"/>
      <c r="X74" s="1"/>
      <c r="Y74" s="1"/>
    </row>
    <row r="75" spans="1:25" ht="18.75" x14ac:dyDescent="0.3">
      <c r="A75" s="32"/>
      <c r="B75" s="33"/>
      <c r="C75" s="32"/>
      <c r="D75" s="3"/>
      <c r="E75" s="3"/>
      <c r="F75" s="5"/>
      <c r="G75" s="5"/>
      <c r="H75" s="32"/>
      <c r="I75" s="32"/>
      <c r="J75" s="32"/>
      <c r="K75" s="32"/>
      <c r="L75" s="32"/>
      <c r="M75" s="5"/>
      <c r="N75" s="5"/>
      <c r="O75" s="5"/>
      <c r="P75" s="5"/>
      <c r="Q75" s="5"/>
      <c r="R75" s="5"/>
      <c r="S75" s="5"/>
      <c r="T75" s="3"/>
      <c r="U75" s="45"/>
      <c r="V75" s="1"/>
      <c r="W75" s="1"/>
      <c r="X75" s="1"/>
      <c r="Y75" s="1"/>
    </row>
    <row r="76" spans="1:25" ht="18.75" x14ac:dyDescent="0.3">
      <c r="A76" s="32"/>
      <c r="B76" s="41" t="s">
        <v>92</v>
      </c>
      <c r="C76" s="32"/>
      <c r="D76" s="3"/>
      <c r="E76" s="3"/>
      <c r="F76" s="5"/>
      <c r="G76" s="5"/>
      <c r="H76" s="32"/>
      <c r="I76" s="32"/>
      <c r="J76" s="32"/>
      <c r="K76" s="32"/>
      <c r="L76" s="32"/>
      <c r="M76" s="5"/>
      <c r="N76" s="5"/>
      <c r="O76" s="5"/>
      <c r="P76" s="5"/>
      <c r="Q76" s="5"/>
      <c r="R76" s="5"/>
      <c r="S76" s="5"/>
      <c r="T76" s="3"/>
      <c r="U76" s="45"/>
      <c r="V76" s="1"/>
      <c r="W76" s="1"/>
      <c r="X76" s="1"/>
      <c r="Y76" s="1"/>
    </row>
    <row r="77" spans="1:25" ht="18.75" x14ac:dyDescent="0.3">
      <c r="A77" s="32">
        <v>37</v>
      </c>
      <c r="B77" s="35" t="s">
        <v>48</v>
      </c>
      <c r="C77" s="3" t="s">
        <v>91</v>
      </c>
      <c r="D77" s="3">
        <v>1</v>
      </c>
      <c r="E77" s="3">
        <v>1</v>
      </c>
      <c r="F77" s="5">
        <v>422640</v>
      </c>
      <c r="G77" s="5">
        <v>42000</v>
      </c>
      <c r="H77" s="32">
        <v>1</v>
      </c>
      <c r="I77" s="32">
        <v>1</v>
      </c>
      <c r="J77" s="32">
        <v>1</v>
      </c>
      <c r="K77" s="32" t="s">
        <v>34</v>
      </c>
      <c r="L77" s="32" t="s">
        <v>34</v>
      </c>
      <c r="M77" s="5" t="s">
        <v>34</v>
      </c>
      <c r="N77" s="5">
        <v>13080</v>
      </c>
      <c r="O77" s="5">
        <v>13200</v>
      </c>
      <c r="P77" s="5">
        <v>13320</v>
      </c>
      <c r="Q77" s="5">
        <f t="shared" ref="Q77:Q79" si="22">F77+G77+N77</f>
        <v>477720</v>
      </c>
      <c r="R77" s="5">
        <f t="shared" ref="R77:R79" si="23">Q77+O77</f>
        <v>490920</v>
      </c>
      <c r="S77" s="5">
        <f t="shared" ref="S77:S79" si="24">R77+P77</f>
        <v>504240</v>
      </c>
      <c r="T77" s="4">
        <v>35220</v>
      </c>
      <c r="U77" s="45"/>
      <c r="V77" s="1"/>
      <c r="W77" s="1"/>
      <c r="X77" s="1"/>
      <c r="Y77" s="1"/>
    </row>
    <row r="78" spans="1:25" ht="18.75" x14ac:dyDescent="0.3">
      <c r="A78" s="32"/>
      <c r="B78" s="35" t="s">
        <v>49</v>
      </c>
      <c r="C78" s="3"/>
      <c r="D78" s="3"/>
      <c r="E78" s="3"/>
      <c r="F78" s="5"/>
      <c r="G78" s="5"/>
      <c r="H78" s="32"/>
      <c r="I78" s="32"/>
      <c r="J78" s="32"/>
      <c r="K78" s="32"/>
      <c r="L78" s="32"/>
      <c r="M78" s="5"/>
      <c r="N78" s="5"/>
      <c r="O78" s="5"/>
      <c r="P78" s="5"/>
      <c r="Q78" s="5"/>
      <c r="R78" s="5"/>
      <c r="S78" s="5"/>
      <c r="T78" s="4"/>
      <c r="U78" s="45"/>
      <c r="V78" s="1"/>
      <c r="W78" s="1"/>
      <c r="X78" s="1"/>
      <c r="Y78" s="1"/>
    </row>
    <row r="79" spans="1:25" ht="18.75" x14ac:dyDescent="0.3">
      <c r="A79" s="32">
        <v>38</v>
      </c>
      <c r="B79" s="35" t="s">
        <v>50</v>
      </c>
      <c r="C79" s="3" t="s">
        <v>91</v>
      </c>
      <c r="D79" s="3">
        <v>1</v>
      </c>
      <c r="E79" s="3">
        <v>0</v>
      </c>
      <c r="F79" s="5">
        <v>393600</v>
      </c>
      <c r="G79" s="5">
        <v>18000</v>
      </c>
      <c r="H79" s="32">
        <v>1</v>
      </c>
      <c r="I79" s="32">
        <v>1</v>
      </c>
      <c r="J79" s="32">
        <v>1</v>
      </c>
      <c r="K79" s="32" t="s">
        <v>34</v>
      </c>
      <c r="L79" s="32" t="s">
        <v>34</v>
      </c>
      <c r="M79" s="5" t="s">
        <v>34</v>
      </c>
      <c r="N79" s="5">
        <v>13620</v>
      </c>
      <c r="O79" s="5">
        <v>13620</v>
      </c>
      <c r="P79" s="5">
        <v>13620</v>
      </c>
      <c r="Q79" s="5">
        <f t="shared" si="22"/>
        <v>425220</v>
      </c>
      <c r="R79" s="5">
        <f t="shared" si="23"/>
        <v>438840</v>
      </c>
      <c r="S79" s="5">
        <f t="shared" si="24"/>
        <v>452460</v>
      </c>
      <c r="T79" s="4" t="s">
        <v>32</v>
      </c>
      <c r="U79" s="45"/>
      <c r="V79" s="1"/>
      <c r="W79" s="1"/>
      <c r="X79" s="1"/>
      <c r="Y79" s="1"/>
    </row>
    <row r="80" spans="1:25" ht="18.75" x14ac:dyDescent="0.3">
      <c r="A80" s="32"/>
      <c r="B80" s="35" t="s">
        <v>49</v>
      </c>
      <c r="C80" s="3"/>
      <c r="D80" s="3"/>
      <c r="E80" s="3"/>
      <c r="F80" s="5"/>
      <c r="G80" s="5"/>
      <c r="H80" s="32"/>
      <c r="I80" s="32"/>
      <c r="J80" s="32"/>
      <c r="K80" s="32"/>
      <c r="L80" s="32"/>
      <c r="M80" s="5"/>
      <c r="N80" s="5"/>
      <c r="O80" s="5"/>
      <c r="P80" s="5"/>
      <c r="Q80" s="5"/>
      <c r="R80" s="5"/>
      <c r="S80" s="5"/>
      <c r="T80" s="4"/>
      <c r="U80" s="45"/>
      <c r="V80" s="1"/>
      <c r="W80" s="1"/>
      <c r="X80" s="1"/>
      <c r="Y80" s="1"/>
    </row>
    <row r="81" spans="1:25" ht="18.75" x14ac:dyDescent="0.3">
      <c r="A81" s="32">
        <v>39</v>
      </c>
      <c r="B81" s="35" t="s">
        <v>51</v>
      </c>
      <c r="C81" s="32" t="s">
        <v>29</v>
      </c>
      <c r="D81" s="3">
        <v>1</v>
      </c>
      <c r="E81" s="3" t="s">
        <v>34</v>
      </c>
      <c r="F81" s="5">
        <v>355320</v>
      </c>
      <c r="G81" s="5">
        <v>0</v>
      </c>
      <c r="H81" s="32">
        <v>1</v>
      </c>
      <c r="I81" s="32">
        <v>1</v>
      </c>
      <c r="J81" s="32">
        <v>1</v>
      </c>
      <c r="K81" s="32" t="s">
        <v>34</v>
      </c>
      <c r="L81" s="32" t="s">
        <v>34</v>
      </c>
      <c r="M81" s="5" t="s">
        <v>34</v>
      </c>
      <c r="N81" s="5">
        <v>12000</v>
      </c>
      <c r="O81" s="5">
        <v>12000</v>
      </c>
      <c r="P81" s="5">
        <v>12000</v>
      </c>
      <c r="Q81" s="5">
        <f t="shared" ref="Q81:Q82" si="25">F81+G81+N81</f>
        <v>367320</v>
      </c>
      <c r="R81" s="5">
        <f t="shared" ref="R81:R82" si="26">Q81+O81</f>
        <v>379320</v>
      </c>
      <c r="S81" s="5">
        <f t="shared" ref="S81:S82" si="27">R81+P81</f>
        <v>391320</v>
      </c>
      <c r="T81" s="4" t="s">
        <v>32</v>
      </c>
      <c r="U81" s="45"/>
      <c r="V81" s="1"/>
      <c r="W81" s="1"/>
      <c r="X81" s="1"/>
      <c r="Y81" s="1"/>
    </row>
    <row r="82" spans="1:25" ht="18.75" x14ac:dyDescent="0.3">
      <c r="A82" s="32">
        <v>40</v>
      </c>
      <c r="B82" s="35" t="s">
        <v>52</v>
      </c>
      <c r="C82" s="32" t="s">
        <v>29</v>
      </c>
      <c r="D82" s="3">
        <v>1</v>
      </c>
      <c r="E82" s="3" t="s">
        <v>34</v>
      </c>
      <c r="F82" s="5">
        <v>355320</v>
      </c>
      <c r="G82" s="5">
        <v>0</v>
      </c>
      <c r="H82" s="32">
        <v>1</v>
      </c>
      <c r="I82" s="32">
        <v>1</v>
      </c>
      <c r="J82" s="32">
        <v>1</v>
      </c>
      <c r="K82" s="32" t="s">
        <v>34</v>
      </c>
      <c r="L82" s="32" t="s">
        <v>34</v>
      </c>
      <c r="M82" s="5" t="s">
        <v>34</v>
      </c>
      <c r="N82" s="5">
        <v>12000</v>
      </c>
      <c r="O82" s="5">
        <v>12000</v>
      </c>
      <c r="P82" s="5">
        <v>12000</v>
      </c>
      <c r="Q82" s="5">
        <f t="shared" si="25"/>
        <v>367320</v>
      </c>
      <c r="R82" s="5">
        <f t="shared" si="26"/>
        <v>379320</v>
      </c>
      <c r="S82" s="5">
        <f t="shared" si="27"/>
        <v>391320</v>
      </c>
      <c r="T82" s="4" t="s">
        <v>32</v>
      </c>
      <c r="U82" s="45"/>
      <c r="V82" s="1"/>
      <c r="W82" s="1"/>
      <c r="X82" s="1"/>
      <c r="Y82" s="1"/>
    </row>
    <row r="83" spans="1:25" ht="18.75" x14ac:dyDescent="0.3">
      <c r="A83" s="32">
        <v>41</v>
      </c>
      <c r="B83" s="35" t="s">
        <v>53</v>
      </c>
      <c r="C83" s="3" t="s">
        <v>28</v>
      </c>
      <c r="D83" s="3">
        <v>1</v>
      </c>
      <c r="E83" s="3">
        <v>1</v>
      </c>
      <c r="F83" s="5">
        <v>249240</v>
      </c>
      <c r="G83" s="5">
        <v>0</v>
      </c>
      <c r="H83" s="32">
        <v>1</v>
      </c>
      <c r="I83" s="32">
        <v>1</v>
      </c>
      <c r="J83" s="32">
        <v>1</v>
      </c>
      <c r="K83" s="32" t="s">
        <v>34</v>
      </c>
      <c r="L83" s="32" t="s">
        <v>34</v>
      </c>
      <c r="M83" s="5" t="s">
        <v>34</v>
      </c>
      <c r="N83" s="5">
        <v>8760</v>
      </c>
      <c r="O83" s="5">
        <v>8760</v>
      </c>
      <c r="P83" s="5">
        <v>9000</v>
      </c>
      <c r="Q83" s="5">
        <f t="shared" ref="Q83:Q89" si="28">F83+G83+N83</f>
        <v>258000</v>
      </c>
      <c r="R83" s="5">
        <f t="shared" ref="R83:R89" si="29">Q83+O83</f>
        <v>266760</v>
      </c>
      <c r="S83" s="5">
        <f t="shared" ref="S83:S89" si="30">R83+P83</f>
        <v>275760</v>
      </c>
      <c r="T83" s="4">
        <v>20770</v>
      </c>
      <c r="U83" s="45"/>
      <c r="V83" s="1"/>
      <c r="W83" s="1"/>
      <c r="X83" s="1"/>
      <c r="Y83" s="1"/>
    </row>
    <row r="84" spans="1:25" ht="18.75" x14ac:dyDescent="0.3">
      <c r="A84" s="32">
        <v>42</v>
      </c>
      <c r="B84" s="35" t="s">
        <v>54</v>
      </c>
      <c r="C84" s="32" t="s">
        <v>31</v>
      </c>
      <c r="D84" s="3">
        <v>1</v>
      </c>
      <c r="E84" s="3" t="s">
        <v>34</v>
      </c>
      <c r="F84" s="5">
        <v>297900</v>
      </c>
      <c r="G84" s="5">
        <v>0</v>
      </c>
      <c r="H84" s="32">
        <v>1</v>
      </c>
      <c r="I84" s="32">
        <v>1</v>
      </c>
      <c r="J84" s="32">
        <v>1</v>
      </c>
      <c r="K84" s="32" t="s">
        <v>34</v>
      </c>
      <c r="L84" s="32" t="s">
        <v>34</v>
      </c>
      <c r="M84" s="5" t="s">
        <v>34</v>
      </c>
      <c r="N84" s="5">
        <v>9720</v>
      </c>
      <c r="O84" s="5">
        <v>9720</v>
      </c>
      <c r="P84" s="5">
        <v>9720</v>
      </c>
      <c r="Q84" s="5">
        <f t="shared" si="28"/>
        <v>307620</v>
      </c>
      <c r="R84" s="5">
        <f t="shared" si="29"/>
        <v>317340</v>
      </c>
      <c r="S84" s="5">
        <f t="shared" si="30"/>
        <v>327060</v>
      </c>
      <c r="T84" s="4" t="s">
        <v>32</v>
      </c>
      <c r="U84" s="45"/>
      <c r="V84" s="1"/>
      <c r="W84" s="1"/>
      <c r="X84" s="1"/>
      <c r="Y84" s="1"/>
    </row>
    <row r="85" spans="1:25" ht="18.75" x14ac:dyDescent="0.3">
      <c r="A85" s="32"/>
      <c r="B85" s="35" t="s">
        <v>37</v>
      </c>
      <c r="C85" s="32"/>
      <c r="D85" s="3"/>
      <c r="E85" s="3"/>
      <c r="F85" s="5"/>
      <c r="G85" s="5"/>
      <c r="H85" s="32"/>
      <c r="I85" s="32"/>
      <c r="J85" s="32"/>
      <c r="K85" s="32"/>
      <c r="L85" s="32"/>
      <c r="M85" s="5"/>
      <c r="N85" s="5"/>
      <c r="O85" s="5"/>
      <c r="P85" s="5"/>
      <c r="Q85" s="5"/>
      <c r="R85" s="5"/>
      <c r="S85" s="5"/>
      <c r="T85" s="4"/>
      <c r="U85" s="45"/>
      <c r="V85" s="1"/>
      <c r="W85" s="1"/>
      <c r="X85" s="1"/>
      <c r="Y85" s="1"/>
    </row>
    <row r="86" spans="1:25" ht="18.75" x14ac:dyDescent="0.3">
      <c r="A86" s="33">
        <v>43</v>
      </c>
      <c r="B86" s="35" t="s">
        <v>93</v>
      </c>
      <c r="C86" s="35"/>
      <c r="D86" s="3">
        <v>1</v>
      </c>
      <c r="E86" s="3">
        <v>1</v>
      </c>
      <c r="F86" s="5">
        <v>220200</v>
      </c>
      <c r="G86" s="5">
        <v>0</v>
      </c>
      <c r="H86" s="32">
        <v>1</v>
      </c>
      <c r="I86" s="32">
        <v>1</v>
      </c>
      <c r="J86" s="32">
        <v>1</v>
      </c>
      <c r="K86" s="32" t="s">
        <v>34</v>
      </c>
      <c r="L86" s="32" t="s">
        <v>34</v>
      </c>
      <c r="M86" s="5" t="s">
        <v>34</v>
      </c>
      <c r="N86" s="5">
        <v>8880</v>
      </c>
      <c r="O86" s="5">
        <v>9240</v>
      </c>
      <c r="P86" s="5">
        <v>9600</v>
      </c>
      <c r="Q86" s="5">
        <f t="shared" si="28"/>
        <v>229080</v>
      </c>
      <c r="R86" s="5">
        <f t="shared" si="29"/>
        <v>238320</v>
      </c>
      <c r="S86" s="5">
        <f t="shared" si="30"/>
        <v>247920</v>
      </c>
      <c r="T86" s="4">
        <v>18350</v>
      </c>
      <c r="U86" s="45"/>
      <c r="V86" s="1"/>
      <c r="W86" s="1"/>
      <c r="X86" s="1"/>
      <c r="Y86" s="1"/>
    </row>
    <row r="87" spans="1:25" ht="18.75" x14ac:dyDescent="0.3">
      <c r="A87" s="32">
        <v>44</v>
      </c>
      <c r="B87" s="35" t="s">
        <v>94</v>
      </c>
      <c r="C87" s="35"/>
      <c r="D87" s="3">
        <v>1</v>
      </c>
      <c r="E87" s="3">
        <v>1</v>
      </c>
      <c r="F87" s="5">
        <v>142200</v>
      </c>
      <c r="G87" s="5">
        <v>0</v>
      </c>
      <c r="H87" s="32">
        <v>1</v>
      </c>
      <c r="I87" s="32">
        <v>1</v>
      </c>
      <c r="J87" s="32">
        <v>1</v>
      </c>
      <c r="K87" s="32" t="s">
        <v>34</v>
      </c>
      <c r="L87" s="32" t="s">
        <v>34</v>
      </c>
      <c r="M87" s="5" t="s">
        <v>34</v>
      </c>
      <c r="N87" s="5">
        <v>5760</v>
      </c>
      <c r="O87" s="5">
        <v>6000</v>
      </c>
      <c r="P87" s="5">
        <v>6240</v>
      </c>
      <c r="Q87" s="5">
        <f t="shared" si="28"/>
        <v>147960</v>
      </c>
      <c r="R87" s="5">
        <f t="shared" si="29"/>
        <v>153960</v>
      </c>
      <c r="S87" s="5">
        <f t="shared" si="30"/>
        <v>160200</v>
      </c>
      <c r="T87" s="4">
        <v>11850</v>
      </c>
      <c r="U87" s="45"/>
      <c r="V87" s="1"/>
      <c r="W87" s="1"/>
      <c r="X87" s="1"/>
      <c r="Y87" s="1"/>
    </row>
    <row r="88" spans="1:25" ht="18.75" x14ac:dyDescent="0.3">
      <c r="A88" s="32"/>
      <c r="B88" s="35" t="s">
        <v>44</v>
      </c>
      <c r="C88" s="33"/>
      <c r="D88" s="3"/>
      <c r="E88" s="3"/>
      <c r="F88" s="5"/>
      <c r="G88" s="5"/>
      <c r="H88" s="32"/>
      <c r="I88" s="32"/>
      <c r="J88" s="32"/>
      <c r="K88" s="32"/>
      <c r="L88" s="32"/>
      <c r="M88" s="5"/>
      <c r="N88" s="5"/>
      <c r="O88" s="5"/>
      <c r="P88" s="5"/>
      <c r="Q88" s="5"/>
      <c r="R88" s="5"/>
      <c r="S88" s="5"/>
      <c r="T88" s="4"/>
      <c r="U88" s="45"/>
      <c r="V88" s="1"/>
      <c r="W88" s="1"/>
      <c r="X88" s="1"/>
      <c r="Y88" s="1"/>
    </row>
    <row r="89" spans="1:25" ht="18.75" x14ac:dyDescent="0.3">
      <c r="A89" s="32">
        <v>45</v>
      </c>
      <c r="B89" s="35" t="s">
        <v>45</v>
      </c>
      <c r="C89" s="35"/>
      <c r="D89" s="3">
        <v>3</v>
      </c>
      <c r="E89" s="3">
        <v>3</v>
      </c>
      <c r="F89" s="5">
        <v>324000</v>
      </c>
      <c r="G89" s="5">
        <v>0</v>
      </c>
      <c r="H89" s="32">
        <v>3</v>
      </c>
      <c r="I89" s="32">
        <v>3</v>
      </c>
      <c r="J89" s="32">
        <v>3</v>
      </c>
      <c r="K89" s="32" t="s">
        <v>34</v>
      </c>
      <c r="L89" s="32" t="s">
        <v>34</v>
      </c>
      <c r="M89" s="5" t="s">
        <v>34</v>
      </c>
      <c r="N89" s="5">
        <v>0</v>
      </c>
      <c r="O89" s="5">
        <v>0</v>
      </c>
      <c r="P89" s="5">
        <v>0</v>
      </c>
      <c r="Q89" s="5">
        <f t="shared" si="28"/>
        <v>324000</v>
      </c>
      <c r="R89" s="5">
        <f t="shared" si="29"/>
        <v>324000</v>
      </c>
      <c r="S89" s="5">
        <f t="shared" si="30"/>
        <v>324000</v>
      </c>
      <c r="T89" s="4">
        <v>9730</v>
      </c>
      <c r="U89" s="45"/>
      <c r="V89" s="1"/>
      <c r="W89" s="1"/>
      <c r="X89" s="1"/>
      <c r="Y89" s="1"/>
    </row>
    <row r="90" spans="1:25" ht="18.75" x14ac:dyDescent="0.3">
      <c r="A90" s="13"/>
      <c r="B90" s="79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50"/>
      <c r="N90" s="50"/>
      <c r="O90" s="50"/>
      <c r="P90" s="13" t="s">
        <v>17</v>
      </c>
      <c r="Q90" s="13"/>
      <c r="R90" s="13"/>
      <c r="S90" s="50"/>
      <c r="T90" s="80"/>
      <c r="U90" s="45"/>
      <c r="V90" s="1"/>
      <c r="W90" s="1"/>
      <c r="X90" s="1"/>
      <c r="Y90" s="1"/>
    </row>
    <row r="91" spans="1:25" ht="18.75" x14ac:dyDescent="0.3">
      <c r="A91" s="19"/>
      <c r="B91" s="17"/>
      <c r="C91" s="19"/>
      <c r="D91" s="19"/>
      <c r="E91" s="19"/>
      <c r="F91" s="10"/>
      <c r="G91" s="19"/>
      <c r="H91" s="19"/>
      <c r="I91" s="19"/>
      <c r="J91" s="19"/>
      <c r="K91" s="19"/>
      <c r="L91" s="19"/>
      <c r="M91" s="10"/>
      <c r="N91" s="10"/>
      <c r="O91" s="10"/>
      <c r="P91" s="10"/>
      <c r="Q91" s="10"/>
      <c r="R91" s="10"/>
      <c r="S91" s="10"/>
      <c r="T91" s="55"/>
      <c r="U91" s="53"/>
      <c r="V91" s="1"/>
      <c r="W91" s="1"/>
      <c r="X91" s="1"/>
      <c r="Y91" s="1"/>
    </row>
    <row r="92" spans="1:25" ht="18.75" x14ac:dyDescent="0.3">
      <c r="A92" s="19"/>
      <c r="B92" s="17"/>
      <c r="C92" s="19"/>
      <c r="D92" s="19"/>
      <c r="E92" s="19"/>
      <c r="F92" s="10"/>
      <c r="G92" s="19"/>
      <c r="H92" s="19"/>
      <c r="I92" s="19"/>
      <c r="J92" s="19"/>
      <c r="K92" s="19"/>
      <c r="L92" s="19"/>
      <c r="M92" s="10"/>
      <c r="N92" s="10"/>
      <c r="O92" s="10"/>
      <c r="P92" s="10"/>
      <c r="Q92" s="10"/>
      <c r="R92" s="10"/>
      <c r="S92" s="10"/>
      <c r="T92" s="55"/>
      <c r="U92" s="45"/>
      <c r="V92" s="1"/>
      <c r="W92" s="1"/>
      <c r="X92" s="1"/>
      <c r="Y92" s="1"/>
    </row>
    <row r="93" spans="1:25" ht="18.75" hidden="1" customHeight="1" x14ac:dyDescent="0.3">
      <c r="A93" s="17"/>
      <c r="B93" s="17"/>
      <c r="C93" s="17"/>
      <c r="D93" s="17"/>
      <c r="E93" s="17"/>
      <c r="F93" s="17"/>
      <c r="G93" s="17"/>
      <c r="H93" s="17"/>
      <c r="I93" s="11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55"/>
      <c r="U93" s="45"/>
      <c r="V93" s="1"/>
      <c r="W93" s="1"/>
      <c r="X93" s="1"/>
      <c r="Y93" s="1"/>
    </row>
    <row r="94" spans="1:25" ht="18.75" hidden="1" customHeight="1" x14ac:dyDescent="0.3">
      <c r="A94" s="17"/>
      <c r="B94" s="17"/>
      <c r="C94" s="17"/>
      <c r="D94" s="17"/>
      <c r="E94" s="17"/>
      <c r="F94" s="17"/>
      <c r="G94" s="17"/>
      <c r="H94" s="17"/>
      <c r="I94" s="11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55"/>
      <c r="U94" s="45"/>
      <c r="V94" s="1"/>
      <c r="W94" s="1"/>
      <c r="X94" s="1"/>
      <c r="Y94" s="1"/>
    </row>
    <row r="95" spans="1:25" ht="18.75" x14ac:dyDescent="0.3">
      <c r="A95" s="17"/>
      <c r="B95" s="17"/>
      <c r="C95" s="17"/>
      <c r="D95" s="17"/>
      <c r="E95" s="17"/>
      <c r="F95" s="17"/>
      <c r="G95" s="17"/>
      <c r="H95" s="17"/>
      <c r="I95" s="11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55"/>
      <c r="U95" s="45"/>
      <c r="V95" s="1"/>
      <c r="W95" s="1"/>
      <c r="X95" s="1"/>
      <c r="Y95" s="1"/>
    </row>
    <row r="96" spans="1:25" ht="18.75" x14ac:dyDescent="0.3">
      <c r="A96" s="17"/>
      <c r="B96" s="17"/>
      <c r="C96" s="17"/>
      <c r="D96" s="17"/>
      <c r="E96" s="17"/>
      <c r="F96" s="17"/>
      <c r="G96" s="17"/>
      <c r="H96" s="17"/>
      <c r="I96" s="11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55"/>
      <c r="U96" s="45"/>
      <c r="V96" s="1"/>
      <c r="W96" s="1"/>
      <c r="X96" s="1"/>
      <c r="Y96" s="1"/>
    </row>
    <row r="97" spans="1:25" ht="18.75" x14ac:dyDescent="0.3">
      <c r="A97" s="14"/>
      <c r="B97" s="6"/>
      <c r="C97" s="6"/>
      <c r="D97" s="6" t="s">
        <v>2</v>
      </c>
      <c r="E97" s="237" t="s">
        <v>4</v>
      </c>
      <c r="F97" s="249"/>
      <c r="G97" s="235"/>
      <c r="H97" s="250" t="s">
        <v>5</v>
      </c>
      <c r="I97" s="251"/>
      <c r="J97" s="252"/>
      <c r="K97" s="251" t="s">
        <v>7</v>
      </c>
      <c r="L97" s="251"/>
      <c r="M97" s="251"/>
      <c r="N97" s="250" t="s">
        <v>77</v>
      </c>
      <c r="O97" s="251"/>
      <c r="P97" s="252"/>
      <c r="Q97" s="250" t="s">
        <v>71</v>
      </c>
      <c r="R97" s="251"/>
      <c r="S97" s="252"/>
      <c r="T97" s="27"/>
      <c r="U97" s="45"/>
      <c r="V97" s="1"/>
      <c r="W97" s="1"/>
      <c r="X97" s="1"/>
      <c r="Y97" s="1"/>
    </row>
    <row r="98" spans="1:25" ht="18.75" x14ac:dyDescent="0.3">
      <c r="A98" s="18" t="s">
        <v>0</v>
      </c>
      <c r="B98" s="7" t="s">
        <v>1</v>
      </c>
      <c r="C98" s="7" t="s">
        <v>69</v>
      </c>
      <c r="D98" s="7" t="s">
        <v>3</v>
      </c>
      <c r="E98" s="238"/>
      <c r="F98" s="244"/>
      <c r="G98" s="236"/>
      <c r="H98" s="245" t="s">
        <v>6</v>
      </c>
      <c r="I98" s="246"/>
      <c r="J98" s="247"/>
      <c r="K98" s="246" t="s">
        <v>8</v>
      </c>
      <c r="L98" s="246"/>
      <c r="M98" s="246"/>
      <c r="N98" s="245"/>
      <c r="O98" s="246"/>
      <c r="P98" s="247"/>
      <c r="Q98" s="18"/>
      <c r="R98" s="19"/>
      <c r="S98" s="20"/>
      <c r="T98" s="28" t="s">
        <v>9</v>
      </c>
      <c r="U98" s="45"/>
      <c r="V98" s="1"/>
      <c r="W98" s="1"/>
      <c r="X98" s="1"/>
      <c r="Y98" s="1"/>
    </row>
    <row r="99" spans="1:25" ht="18.75" x14ac:dyDescent="0.3">
      <c r="A99" s="18"/>
      <c r="B99" s="7"/>
      <c r="C99" s="7" t="s">
        <v>70</v>
      </c>
      <c r="D99" s="7"/>
      <c r="E99" s="14" t="s">
        <v>2</v>
      </c>
      <c r="F99" s="22" t="s">
        <v>75</v>
      </c>
      <c r="G99" s="15" t="s">
        <v>72</v>
      </c>
      <c r="H99" s="237">
        <v>2564</v>
      </c>
      <c r="I99" s="239">
        <v>2565</v>
      </c>
      <c r="J99" s="235">
        <v>2566</v>
      </c>
      <c r="K99" s="237">
        <v>2564</v>
      </c>
      <c r="L99" s="239">
        <v>2565</v>
      </c>
      <c r="M99" s="235">
        <v>2566</v>
      </c>
      <c r="N99" s="237">
        <v>2564</v>
      </c>
      <c r="O99" s="239">
        <v>2565</v>
      </c>
      <c r="P99" s="235">
        <v>2566</v>
      </c>
      <c r="Q99" s="237">
        <v>2564</v>
      </c>
      <c r="R99" s="239">
        <v>2565</v>
      </c>
      <c r="S99" s="235">
        <v>2566</v>
      </c>
      <c r="T99" s="28"/>
      <c r="U99" s="45"/>
      <c r="V99" s="1"/>
      <c r="W99" s="1"/>
      <c r="X99" s="1"/>
      <c r="Y99" s="1"/>
    </row>
    <row r="100" spans="1:25" ht="18.75" x14ac:dyDescent="0.3">
      <c r="A100" s="26"/>
      <c r="B100" s="24"/>
      <c r="C100" s="24"/>
      <c r="D100" s="24"/>
      <c r="E100" s="26" t="s">
        <v>74</v>
      </c>
      <c r="F100" s="47">
        <v>1</v>
      </c>
      <c r="G100" s="48" t="s">
        <v>73</v>
      </c>
      <c r="H100" s="238"/>
      <c r="I100" s="240"/>
      <c r="J100" s="236"/>
      <c r="K100" s="238"/>
      <c r="L100" s="240"/>
      <c r="M100" s="236"/>
      <c r="N100" s="238"/>
      <c r="O100" s="240"/>
      <c r="P100" s="236"/>
      <c r="Q100" s="238"/>
      <c r="R100" s="240"/>
      <c r="S100" s="236"/>
      <c r="T100" s="64"/>
      <c r="U100" s="45"/>
      <c r="V100" s="1"/>
      <c r="W100" s="1"/>
      <c r="X100" s="1"/>
      <c r="Y100" s="1"/>
    </row>
    <row r="101" spans="1:25" ht="18.75" x14ac:dyDescent="0.3">
      <c r="A101" s="12"/>
      <c r="B101" s="81" t="s">
        <v>101</v>
      </c>
      <c r="C101" s="12"/>
      <c r="D101" s="31"/>
      <c r="E101" s="31"/>
      <c r="F101" s="8"/>
      <c r="G101" s="8"/>
      <c r="H101" s="12"/>
      <c r="I101" s="12"/>
      <c r="J101" s="12"/>
      <c r="K101" s="12"/>
      <c r="L101" s="12"/>
      <c r="M101" s="8"/>
      <c r="N101" s="8"/>
      <c r="O101" s="8"/>
      <c r="P101" s="8"/>
      <c r="Q101" s="8"/>
      <c r="R101" s="8"/>
      <c r="S101" s="8"/>
      <c r="T101" s="31"/>
      <c r="U101" s="45"/>
      <c r="V101" s="1"/>
      <c r="W101" s="1"/>
      <c r="X101" s="1"/>
      <c r="Y101" s="1"/>
    </row>
    <row r="102" spans="1:25" ht="18.75" x14ac:dyDescent="0.3">
      <c r="A102" s="32">
        <v>46</v>
      </c>
      <c r="B102" s="35" t="s">
        <v>55</v>
      </c>
      <c r="C102" s="3" t="s">
        <v>91</v>
      </c>
      <c r="D102" s="3">
        <v>1</v>
      </c>
      <c r="E102" s="3" t="s">
        <v>34</v>
      </c>
      <c r="F102" s="5">
        <v>393600</v>
      </c>
      <c r="G102" s="5">
        <v>42000</v>
      </c>
      <c r="H102" s="32">
        <v>1</v>
      </c>
      <c r="I102" s="32">
        <v>1</v>
      </c>
      <c r="J102" s="32">
        <v>1</v>
      </c>
      <c r="K102" s="32" t="s">
        <v>34</v>
      </c>
      <c r="L102" s="32" t="s">
        <v>34</v>
      </c>
      <c r="M102" s="5" t="s">
        <v>34</v>
      </c>
      <c r="N102" s="5">
        <v>13620</v>
      </c>
      <c r="O102" s="5">
        <v>13620</v>
      </c>
      <c r="P102" s="5">
        <v>13620</v>
      </c>
      <c r="Q102" s="5">
        <f t="shared" ref="Q102" si="31">F102+G102+N102</f>
        <v>449220</v>
      </c>
      <c r="R102" s="5">
        <f t="shared" ref="R102" si="32">Q102+O102</f>
        <v>462840</v>
      </c>
      <c r="S102" s="5">
        <f t="shared" ref="S102" si="33">R102+P102</f>
        <v>476460</v>
      </c>
      <c r="T102" s="4" t="s">
        <v>32</v>
      </c>
      <c r="U102" s="45"/>
      <c r="V102" s="1"/>
      <c r="W102" s="1"/>
      <c r="X102" s="1"/>
      <c r="Y102" s="1"/>
    </row>
    <row r="103" spans="1:25" ht="18.75" x14ac:dyDescent="0.3">
      <c r="A103" s="32"/>
      <c r="B103" s="35" t="s">
        <v>56</v>
      </c>
      <c r="C103" s="3"/>
      <c r="D103" s="3"/>
      <c r="E103" s="3"/>
      <c r="F103" s="5"/>
      <c r="G103" s="5"/>
      <c r="H103" s="32"/>
      <c r="I103" s="32"/>
      <c r="J103" s="32"/>
      <c r="K103" s="32"/>
      <c r="L103" s="32"/>
      <c r="M103" s="5"/>
      <c r="N103" s="5"/>
      <c r="O103" s="5"/>
      <c r="P103" s="5"/>
      <c r="Q103" s="5"/>
      <c r="R103" s="5"/>
      <c r="S103" s="5"/>
      <c r="T103" s="4"/>
      <c r="U103" s="45"/>
      <c r="V103" s="1"/>
      <c r="W103" s="1"/>
      <c r="X103" s="1"/>
      <c r="Y103" s="1"/>
    </row>
    <row r="104" spans="1:25" ht="18.75" x14ac:dyDescent="0.3">
      <c r="A104" s="33">
        <v>47</v>
      </c>
      <c r="B104" s="35" t="s">
        <v>95</v>
      </c>
      <c r="C104" s="3" t="s">
        <v>91</v>
      </c>
      <c r="D104" s="3">
        <v>1</v>
      </c>
      <c r="E104" s="3">
        <v>1</v>
      </c>
      <c r="F104" s="5">
        <v>323760</v>
      </c>
      <c r="G104" s="5">
        <v>18000</v>
      </c>
      <c r="H104" s="32">
        <v>1</v>
      </c>
      <c r="I104" s="32">
        <v>1</v>
      </c>
      <c r="J104" s="32">
        <v>1</v>
      </c>
      <c r="K104" s="32" t="s">
        <v>34</v>
      </c>
      <c r="L104" s="32" t="s">
        <v>34</v>
      </c>
      <c r="M104" s="5" t="s">
        <v>34</v>
      </c>
      <c r="N104" s="5">
        <v>12600</v>
      </c>
      <c r="O104" s="5">
        <v>12960</v>
      </c>
      <c r="P104" s="5">
        <v>13320</v>
      </c>
      <c r="Q104" s="5">
        <f t="shared" ref="Q104" si="34">F104+G104+N104</f>
        <v>354360</v>
      </c>
      <c r="R104" s="5">
        <f t="shared" ref="R104" si="35">Q104+O104</f>
        <v>367320</v>
      </c>
      <c r="S104" s="5">
        <f t="shared" ref="S104" si="36">R104+P104</f>
        <v>380640</v>
      </c>
      <c r="T104" s="4">
        <v>26980</v>
      </c>
      <c r="U104" s="45"/>
      <c r="V104" s="1"/>
      <c r="W104" s="1"/>
      <c r="X104" s="1"/>
      <c r="Y104" s="1"/>
    </row>
    <row r="105" spans="1:25" ht="18.75" x14ac:dyDescent="0.3">
      <c r="A105" s="32"/>
      <c r="B105" s="35" t="s">
        <v>96</v>
      </c>
      <c r="C105" s="3"/>
      <c r="D105" s="3"/>
      <c r="E105" s="3"/>
      <c r="F105" s="5"/>
      <c r="G105" s="5"/>
      <c r="H105" s="32"/>
      <c r="I105" s="32"/>
      <c r="J105" s="32"/>
      <c r="K105" s="32"/>
      <c r="L105" s="32"/>
      <c r="M105" s="5"/>
      <c r="N105" s="5"/>
      <c r="O105" s="5"/>
      <c r="P105" s="5"/>
      <c r="Q105" s="5"/>
      <c r="R105" s="5"/>
      <c r="S105" s="5"/>
      <c r="T105" s="4"/>
      <c r="U105" s="45"/>
      <c r="V105" s="1"/>
      <c r="W105" s="1"/>
      <c r="X105" s="1"/>
      <c r="Y105" s="1"/>
    </row>
    <row r="106" spans="1:25" ht="18.75" x14ac:dyDescent="0.3">
      <c r="A106" s="33">
        <v>48</v>
      </c>
      <c r="B106" s="35" t="s">
        <v>57</v>
      </c>
      <c r="C106" s="32" t="s">
        <v>30</v>
      </c>
      <c r="D106" s="3">
        <v>1</v>
      </c>
      <c r="E106" s="3">
        <v>1</v>
      </c>
      <c r="F106" s="5">
        <v>381120</v>
      </c>
      <c r="G106" s="5">
        <v>0</v>
      </c>
      <c r="H106" s="32">
        <v>1</v>
      </c>
      <c r="I106" s="32">
        <v>1</v>
      </c>
      <c r="J106" s="32">
        <v>1</v>
      </c>
      <c r="K106" s="32" t="s">
        <v>34</v>
      </c>
      <c r="L106" s="32" t="s">
        <v>34</v>
      </c>
      <c r="M106" s="5" t="s">
        <v>34</v>
      </c>
      <c r="N106" s="5">
        <v>12360</v>
      </c>
      <c r="O106" s="5">
        <v>12960</v>
      </c>
      <c r="P106" s="5">
        <v>13440</v>
      </c>
      <c r="Q106" s="5">
        <f t="shared" ref="Q106:Q108" si="37">F106+G106+N106</f>
        <v>393480</v>
      </c>
      <c r="R106" s="5">
        <f t="shared" ref="R106:R108" si="38">Q106+O106</f>
        <v>406440</v>
      </c>
      <c r="S106" s="5">
        <f t="shared" ref="S106:S108" si="39">R106+P106</f>
        <v>419880</v>
      </c>
      <c r="T106" s="4">
        <v>31760</v>
      </c>
      <c r="U106" s="45"/>
      <c r="V106" s="1"/>
      <c r="W106" s="1"/>
      <c r="X106" s="1"/>
      <c r="Y106" s="1"/>
    </row>
    <row r="107" spans="1:25" ht="18.75" x14ac:dyDescent="0.3">
      <c r="A107" s="33">
        <v>49</v>
      </c>
      <c r="B107" s="35" t="s">
        <v>57</v>
      </c>
      <c r="C107" s="32" t="s">
        <v>30</v>
      </c>
      <c r="D107" s="3">
        <v>1</v>
      </c>
      <c r="E107" s="3">
        <v>1</v>
      </c>
      <c r="F107" s="5">
        <v>285840</v>
      </c>
      <c r="G107" s="5">
        <v>0</v>
      </c>
      <c r="H107" s="32">
        <v>1</v>
      </c>
      <c r="I107" s="32">
        <v>1</v>
      </c>
      <c r="J107" s="32">
        <v>1</v>
      </c>
      <c r="K107" s="32" t="s">
        <v>34</v>
      </c>
      <c r="L107" s="32" t="s">
        <v>34</v>
      </c>
      <c r="M107" s="5" t="s">
        <v>34</v>
      </c>
      <c r="N107" s="5">
        <v>10920</v>
      </c>
      <c r="O107" s="5">
        <v>11160</v>
      </c>
      <c r="P107" s="5">
        <v>11040</v>
      </c>
      <c r="Q107" s="5">
        <f t="shared" si="37"/>
        <v>296760</v>
      </c>
      <c r="R107" s="5">
        <f t="shared" si="38"/>
        <v>307920</v>
      </c>
      <c r="S107" s="5">
        <f t="shared" si="39"/>
        <v>318960</v>
      </c>
      <c r="T107" s="4">
        <v>23820</v>
      </c>
      <c r="U107" s="45"/>
      <c r="V107" s="1"/>
      <c r="W107" s="1"/>
      <c r="X107" s="1"/>
      <c r="Y107" s="1"/>
    </row>
    <row r="108" spans="1:25" ht="18.75" x14ac:dyDescent="0.3">
      <c r="A108" s="33">
        <v>50</v>
      </c>
      <c r="B108" s="35" t="s">
        <v>58</v>
      </c>
      <c r="C108" s="3" t="s">
        <v>59</v>
      </c>
      <c r="D108" s="3">
        <v>1</v>
      </c>
      <c r="E108" s="3">
        <v>1</v>
      </c>
      <c r="F108" s="5">
        <v>199800</v>
      </c>
      <c r="G108" s="5">
        <v>0</v>
      </c>
      <c r="H108" s="32">
        <v>1</v>
      </c>
      <c r="I108" s="32">
        <v>1</v>
      </c>
      <c r="J108" s="32">
        <v>1</v>
      </c>
      <c r="K108" s="32" t="s">
        <v>34</v>
      </c>
      <c r="L108" s="32" t="s">
        <v>34</v>
      </c>
      <c r="M108" s="5" t="s">
        <v>34</v>
      </c>
      <c r="N108" s="5">
        <v>7440</v>
      </c>
      <c r="O108" s="5">
        <v>7320</v>
      </c>
      <c r="P108" s="5">
        <v>7200</v>
      </c>
      <c r="Q108" s="5">
        <f t="shared" si="37"/>
        <v>207240</v>
      </c>
      <c r="R108" s="5">
        <f t="shared" si="38"/>
        <v>214560</v>
      </c>
      <c r="S108" s="5">
        <f t="shared" si="39"/>
        <v>221760</v>
      </c>
      <c r="T108" s="4">
        <v>16650</v>
      </c>
      <c r="U108" s="45"/>
      <c r="V108" s="1"/>
      <c r="W108" s="1"/>
      <c r="X108" s="1"/>
      <c r="Y108" s="1"/>
    </row>
    <row r="109" spans="1:25" ht="18.75" x14ac:dyDescent="0.3">
      <c r="A109" s="33"/>
      <c r="B109" s="35" t="s">
        <v>37</v>
      </c>
      <c r="C109" s="32"/>
      <c r="D109" s="3"/>
      <c r="E109" s="3"/>
      <c r="F109" s="5"/>
      <c r="G109" s="5"/>
      <c r="H109" s="32"/>
      <c r="I109" s="32"/>
      <c r="J109" s="32"/>
      <c r="K109" s="32"/>
      <c r="L109" s="32"/>
      <c r="M109" s="5"/>
      <c r="N109" s="5"/>
      <c r="O109" s="5"/>
      <c r="P109" s="5"/>
      <c r="Q109" s="5"/>
      <c r="R109" s="5"/>
      <c r="S109" s="5"/>
      <c r="T109" s="4"/>
      <c r="U109" s="45"/>
      <c r="V109" s="1"/>
      <c r="W109" s="1"/>
      <c r="X109" s="1"/>
      <c r="Y109" s="1"/>
    </row>
    <row r="110" spans="1:25" ht="18.75" x14ac:dyDescent="0.3">
      <c r="A110" s="33">
        <v>51</v>
      </c>
      <c r="B110" s="35" t="s">
        <v>40</v>
      </c>
      <c r="C110" s="35"/>
      <c r="D110" s="3">
        <v>1</v>
      </c>
      <c r="E110" s="3">
        <v>1</v>
      </c>
      <c r="F110" s="5">
        <v>161520</v>
      </c>
      <c r="G110" s="5">
        <v>0</v>
      </c>
      <c r="H110" s="32">
        <v>1</v>
      </c>
      <c r="I110" s="32">
        <v>1</v>
      </c>
      <c r="J110" s="32">
        <v>1</v>
      </c>
      <c r="K110" s="32" t="s">
        <v>34</v>
      </c>
      <c r="L110" s="32" t="s">
        <v>34</v>
      </c>
      <c r="M110" s="5" t="s">
        <v>34</v>
      </c>
      <c r="N110" s="5">
        <v>6480</v>
      </c>
      <c r="O110" s="5">
        <v>6720</v>
      </c>
      <c r="P110" s="5">
        <v>7080</v>
      </c>
      <c r="Q110" s="5">
        <f t="shared" ref="Q110:Q113" si="40">F110+G110+N110</f>
        <v>168000</v>
      </c>
      <c r="R110" s="5">
        <f t="shared" ref="R110:R113" si="41">Q110+O110</f>
        <v>174720</v>
      </c>
      <c r="S110" s="5">
        <f t="shared" ref="S110:S113" si="42">R110+P110</f>
        <v>181800</v>
      </c>
      <c r="T110" s="4">
        <v>13460</v>
      </c>
      <c r="U110" s="45"/>
      <c r="V110" s="1"/>
      <c r="W110" s="1"/>
      <c r="X110" s="1"/>
      <c r="Y110" s="1"/>
    </row>
    <row r="111" spans="1:25" ht="18.75" x14ac:dyDescent="0.3">
      <c r="A111" s="33">
        <v>52</v>
      </c>
      <c r="B111" s="35" t="s">
        <v>97</v>
      </c>
      <c r="C111" s="35"/>
      <c r="D111" s="3">
        <v>1</v>
      </c>
      <c r="E111" s="3">
        <v>1</v>
      </c>
      <c r="F111" s="5">
        <v>134880</v>
      </c>
      <c r="G111" s="5">
        <v>0</v>
      </c>
      <c r="H111" s="32">
        <v>1</v>
      </c>
      <c r="I111" s="32">
        <v>1</v>
      </c>
      <c r="J111" s="32">
        <v>1</v>
      </c>
      <c r="K111" s="32" t="s">
        <v>34</v>
      </c>
      <c r="L111" s="32" t="s">
        <v>34</v>
      </c>
      <c r="M111" s="5" t="s">
        <v>34</v>
      </c>
      <c r="N111" s="5">
        <v>5400</v>
      </c>
      <c r="O111" s="5">
        <v>5640</v>
      </c>
      <c r="P111" s="5">
        <v>5880</v>
      </c>
      <c r="Q111" s="5">
        <f t="shared" si="40"/>
        <v>140280</v>
      </c>
      <c r="R111" s="5">
        <f t="shared" si="41"/>
        <v>145920</v>
      </c>
      <c r="S111" s="5">
        <f t="shared" si="42"/>
        <v>151800</v>
      </c>
      <c r="T111" s="4">
        <v>11240</v>
      </c>
      <c r="U111" s="45"/>
      <c r="V111" s="1"/>
      <c r="W111" s="1"/>
      <c r="X111" s="1"/>
      <c r="Y111" s="1"/>
    </row>
    <row r="112" spans="1:25" ht="18.75" x14ac:dyDescent="0.3">
      <c r="A112" s="33">
        <v>53</v>
      </c>
      <c r="B112" s="35" t="s">
        <v>66</v>
      </c>
      <c r="C112" s="35"/>
      <c r="D112" s="3">
        <v>1</v>
      </c>
      <c r="E112" s="3">
        <v>1</v>
      </c>
      <c r="F112" s="5">
        <v>116760</v>
      </c>
      <c r="G112" s="5">
        <v>0</v>
      </c>
      <c r="H112" s="32">
        <v>1</v>
      </c>
      <c r="I112" s="32">
        <v>1</v>
      </c>
      <c r="J112" s="32">
        <v>1</v>
      </c>
      <c r="K112" s="32" t="s">
        <v>34</v>
      </c>
      <c r="L112" s="32" t="s">
        <v>34</v>
      </c>
      <c r="M112" s="5" t="s">
        <v>34</v>
      </c>
      <c r="N112" s="5">
        <v>4680</v>
      </c>
      <c r="O112" s="5">
        <v>4920</v>
      </c>
      <c r="P112" s="5">
        <v>5160</v>
      </c>
      <c r="Q112" s="5">
        <f t="shared" si="40"/>
        <v>121440</v>
      </c>
      <c r="R112" s="5">
        <f t="shared" si="41"/>
        <v>126360</v>
      </c>
      <c r="S112" s="5">
        <f t="shared" si="42"/>
        <v>131520</v>
      </c>
      <c r="T112" s="4">
        <v>9730</v>
      </c>
      <c r="U112" s="45"/>
      <c r="V112" s="1"/>
      <c r="W112" s="1"/>
      <c r="X112" s="1"/>
      <c r="Y112" s="1"/>
    </row>
    <row r="113" spans="1:25" ht="18.75" x14ac:dyDescent="0.3">
      <c r="A113" s="33">
        <v>54</v>
      </c>
      <c r="B113" s="35" t="s">
        <v>66</v>
      </c>
      <c r="C113" s="35"/>
      <c r="D113" s="3">
        <v>1</v>
      </c>
      <c r="E113" s="3">
        <v>1</v>
      </c>
      <c r="F113" s="5">
        <v>116760</v>
      </c>
      <c r="G113" s="5">
        <v>0</v>
      </c>
      <c r="H113" s="32">
        <v>1</v>
      </c>
      <c r="I113" s="32">
        <v>1</v>
      </c>
      <c r="J113" s="32">
        <v>1</v>
      </c>
      <c r="K113" s="32" t="s">
        <v>34</v>
      </c>
      <c r="L113" s="32" t="s">
        <v>34</v>
      </c>
      <c r="M113" s="5" t="s">
        <v>34</v>
      </c>
      <c r="N113" s="5">
        <v>4680</v>
      </c>
      <c r="O113" s="5">
        <v>4920</v>
      </c>
      <c r="P113" s="5">
        <v>5160</v>
      </c>
      <c r="Q113" s="5">
        <f t="shared" si="40"/>
        <v>121440</v>
      </c>
      <c r="R113" s="5">
        <f t="shared" si="41"/>
        <v>126360</v>
      </c>
      <c r="S113" s="5">
        <f t="shared" si="42"/>
        <v>131520</v>
      </c>
      <c r="T113" s="4">
        <v>9730</v>
      </c>
      <c r="U113" s="45"/>
      <c r="V113" s="1"/>
      <c r="W113" s="1"/>
      <c r="X113" s="1"/>
      <c r="Y113" s="1"/>
    </row>
    <row r="114" spans="1:25" ht="18.75" x14ac:dyDescent="0.3">
      <c r="A114" s="33">
        <v>55</v>
      </c>
      <c r="B114" s="35" t="s">
        <v>98</v>
      </c>
      <c r="C114" s="35"/>
      <c r="D114" s="3">
        <v>1</v>
      </c>
      <c r="E114" s="3">
        <v>1</v>
      </c>
      <c r="F114" s="5">
        <v>116760</v>
      </c>
      <c r="G114" s="5">
        <v>0</v>
      </c>
      <c r="H114" s="32">
        <v>1</v>
      </c>
      <c r="I114" s="32">
        <v>1</v>
      </c>
      <c r="J114" s="32">
        <v>1</v>
      </c>
      <c r="K114" s="32" t="s">
        <v>34</v>
      </c>
      <c r="L114" s="32" t="s">
        <v>34</v>
      </c>
      <c r="M114" s="5" t="s">
        <v>34</v>
      </c>
      <c r="N114" s="5">
        <v>4680</v>
      </c>
      <c r="O114" s="5">
        <v>4920</v>
      </c>
      <c r="P114" s="5">
        <v>5160</v>
      </c>
      <c r="Q114" s="5">
        <f t="shared" ref="Q114" si="43">F114+G114+N114</f>
        <v>121440</v>
      </c>
      <c r="R114" s="5">
        <f t="shared" ref="R114" si="44">Q114+O114</f>
        <v>126360</v>
      </c>
      <c r="S114" s="5">
        <f t="shared" ref="S114" si="45">R114+P114</f>
        <v>131520</v>
      </c>
      <c r="T114" s="4">
        <v>9730</v>
      </c>
      <c r="U114" s="45"/>
      <c r="V114" s="1"/>
      <c r="W114" s="1"/>
      <c r="X114" s="1"/>
      <c r="Y114" s="1"/>
    </row>
    <row r="115" spans="1:25" ht="18.75" x14ac:dyDescent="0.3">
      <c r="A115" s="33"/>
      <c r="B115" s="35" t="s">
        <v>44</v>
      </c>
      <c r="C115" s="33"/>
      <c r="D115" s="3"/>
      <c r="E115" s="3"/>
      <c r="F115" s="5"/>
      <c r="G115" s="5"/>
      <c r="H115" s="32"/>
      <c r="I115" s="32"/>
      <c r="J115" s="32"/>
      <c r="K115" s="32"/>
      <c r="L115" s="32"/>
      <c r="M115" s="5"/>
      <c r="N115" s="5"/>
      <c r="O115" s="5"/>
      <c r="P115" s="5"/>
      <c r="Q115" s="5"/>
      <c r="R115" s="5"/>
      <c r="S115" s="5"/>
      <c r="T115" s="4"/>
      <c r="U115" s="45"/>
      <c r="V115" s="1"/>
      <c r="W115" s="1"/>
      <c r="X115" s="1"/>
      <c r="Y115" s="1"/>
    </row>
    <row r="116" spans="1:25" ht="18.75" x14ac:dyDescent="0.3">
      <c r="A116" s="33">
        <v>56</v>
      </c>
      <c r="B116" s="35" t="s">
        <v>45</v>
      </c>
      <c r="C116" s="35"/>
      <c r="D116" s="3">
        <v>5</v>
      </c>
      <c r="E116" s="3">
        <v>4</v>
      </c>
      <c r="F116" s="5">
        <v>540000</v>
      </c>
      <c r="G116" s="5">
        <v>0</v>
      </c>
      <c r="H116" s="32">
        <v>5</v>
      </c>
      <c r="I116" s="32">
        <v>5</v>
      </c>
      <c r="J116" s="32">
        <v>5</v>
      </c>
      <c r="K116" s="32" t="s">
        <v>34</v>
      </c>
      <c r="L116" s="32" t="s">
        <v>34</v>
      </c>
      <c r="M116" s="5" t="s">
        <v>34</v>
      </c>
      <c r="N116" s="5">
        <v>0</v>
      </c>
      <c r="O116" s="5">
        <v>0</v>
      </c>
      <c r="P116" s="5">
        <v>0</v>
      </c>
      <c r="Q116" s="5">
        <f t="shared" ref="Q116" si="46">F116+G116+N116</f>
        <v>540000</v>
      </c>
      <c r="R116" s="5">
        <f t="shared" ref="R116" si="47">Q116+O116</f>
        <v>540000</v>
      </c>
      <c r="S116" s="5">
        <f t="shared" ref="S116" si="48">R116+P116</f>
        <v>540000</v>
      </c>
      <c r="T116" s="4">
        <v>9730</v>
      </c>
      <c r="U116" s="45"/>
      <c r="V116" s="1"/>
      <c r="W116" s="1"/>
      <c r="X116" s="1"/>
      <c r="Y116" s="1"/>
    </row>
    <row r="117" spans="1:25" ht="18.75" x14ac:dyDescent="0.3">
      <c r="A117" s="16"/>
      <c r="B117" s="40" t="s">
        <v>63</v>
      </c>
      <c r="C117" s="82"/>
      <c r="D117" s="83">
        <f>D11+D13+D16+D18+D20+D22+D24+D26+D28+D29+D30+D31++D40+D41+D42+D43+D44+D45++D47+D49+D50+D51+D52+D53+D54+D55+D56+D57+D58+D59+D60+D61+D71+D72+D73+D74+D77+D79+D81+D82+D83+D84+D86+D87+D89+D102+D104+D106+D107+D108+D110+D111+D112+D113+D114+D116</f>
        <v>83</v>
      </c>
      <c r="E117" s="83">
        <f>E116+E114+E113+E112+E111+E110+E108+E107+E106+E104+E89+E87+E86+E83+E79+E77+E74+E73+E72+E71+E61+E60+E59+E58+E57+E56+E54+E53+E52+E51+E50+E49+E47+E45+E43+E42+E41+E40+E31+E30+E29+E28+E26+E22+E20+E13</f>
        <v>65</v>
      </c>
      <c r="F117" s="84">
        <f>F11+F13+F16+F18+F20+F22+F24+F26+F28+F29+F30+F31+F40+F41+F42+F43+F44+F47+F49+F50+F51+F52+F53+F54+F55+F57+F58+F59+F60+F61+F71+F72+F73+F74+F77+F79+F81+F82+F83+F84+F86+F87+F89+F102+F104+F106+F107+F108+F110+F111+F112+F113+F114+F116</f>
        <v>15078180</v>
      </c>
      <c r="G117" s="84">
        <f>G11+G13+G16+G18+G20+G22+G24+G26+G77+G79+G102+G104</f>
        <v>462000</v>
      </c>
      <c r="H117" s="83">
        <f>H11+H13+H16+H18+H20+H22+H24+H26+H28+H29+H30+H31+H40+H41+H42+H43+H45+H47+H49+H50+H51+H52+H53+H54+H55+H56+H57+H58+H59+H60+H61+H71+H72+H73+H74+H77+H79+H81+H82+H83+H84+H86+H87+H89+H102+H104+H106+H107+H108+H110+H111+H112+H113+H114+H116</f>
        <v>82</v>
      </c>
      <c r="I117" s="85">
        <v>83</v>
      </c>
      <c r="J117" s="85">
        <v>83</v>
      </c>
      <c r="K117" s="83" t="s">
        <v>34</v>
      </c>
      <c r="L117" s="86">
        <v>1</v>
      </c>
      <c r="M117" s="83" t="s">
        <v>34</v>
      </c>
      <c r="N117" s="84">
        <f>N11+N13+N16+N18+N20+N22+N24+N26+N28+N29+N30+N31+N40+N41+N42+N43+N44+N47+N49+N50+N51+N52+N53+N54+N55+N57+N58+N59+N60+N61+N77+N79+N81+N82+N83+N84+N86+N87+N102+N104+N106+N107+N108+N110+N111+N112+N113+N114</f>
        <v>440460</v>
      </c>
      <c r="O117" s="84">
        <f t="shared" ref="O117:P117" si="49">O11+O13+O16+O18+O20+O22+O24+O26+O28+O29+O30+O31+O40+O41+O42+O43+O44+O47+O49+O50+O51+O52+O53+O54+O55+O57+O58+O59+O60+O61+O77+O79+O81+O82+O83+O84+O86+O87+O102+O104+O106+O107+O108+O110+O111+O112+O113+O114</f>
        <v>811260</v>
      </c>
      <c r="P117" s="84">
        <f t="shared" si="49"/>
        <v>473820</v>
      </c>
      <c r="Q117" s="87">
        <f>Q11+Q13+Q16+Q18+Q20+Q22+Q24+Q26+Q28+Q29+Q30+Q31+Q40+Q41+Q42+Q43+Q44+Q47+Q49+Q50+Q51+Q52+Q53+Q54+Q55+Q57+Q58+Q59+Q60+Q61+Q71+Q72+Q73+Q74+Q77+Q79+Q81+Q82+Q83+Q84+Q86+Q87+Q89+Q102+Q104+Q106+Q107+Q108+Q110+Q111+Q112+Q113+Q114+Q116</f>
        <v>15980640</v>
      </c>
      <c r="R117" s="87">
        <f t="shared" ref="R117:S117" si="50">R11+R13+R16+R18+R20+R22+R24+R26+R28+R29+R30+R31+R40+R41+R42+R43+R44+R47+R49+R50+R51+R52+R53+R54+R55+R57+R58+R59+R60+R61+R71+R72+R73+R74+R77+R79+R81+R82+R83+R84+R86+R87+R89+R102+R104+R106+R107+R108+R110+R111+R112+R113+R114+R116</f>
        <v>16791900</v>
      </c>
      <c r="S117" s="87">
        <f t="shared" si="50"/>
        <v>17265720</v>
      </c>
      <c r="T117" s="40"/>
      <c r="U117" s="45"/>
      <c r="V117" s="1"/>
      <c r="W117" s="1"/>
      <c r="X117" s="1"/>
      <c r="Y117" s="1"/>
    </row>
    <row r="118" spans="1:25" ht="18.75" x14ac:dyDescent="0.3">
      <c r="A118" s="88"/>
      <c r="B118" s="228" t="s">
        <v>99</v>
      </c>
      <c r="C118" s="229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7"/>
      <c r="Q118" s="58">
        <f>Q117*15/100</f>
        <v>2397096</v>
      </c>
      <c r="R118" s="58">
        <f>R117*15/100</f>
        <v>2518785</v>
      </c>
      <c r="S118" s="58">
        <f>S117*15/100</f>
        <v>2589858</v>
      </c>
      <c r="T118" s="29"/>
      <c r="U118" s="45"/>
      <c r="V118" s="1"/>
      <c r="W118" s="1"/>
      <c r="X118" s="1"/>
      <c r="Y118" s="1"/>
    </row>
    <row r="119" spans="1:25" ht="18.75" x14ac:dyDescent="0.3">
      <c r="A119" s="89"/>
      <c r="B119" s="228" t="s">
        <v>64</v>
      </c>
      <c r="C119" s="229"/>
      <c r="D119" s="56"/>
      <c r="E119" s="56"/>
      <c r="F119" s="56"/>
      <c r="G119" s="56" t="s">
        <v>17</v>
      </c>
      <c r="H119" s="56"/>
      <c r="I119" s="56"/>
      <c r="J119" s="56"/>
      <c r="K119" s="56"/>
      <c r="L119" s="56"/>
      <c r="M119" s="56"/>
      <c r="N119" s="56"/>
      <c r="O119" s="56"/>
      <c r="P119" s="57"/>
      <c r="Q119" s="59">
        <f>SUM(Q117:Q118)</f>
        <v>18377736</v>
      </c>
      <c r="R119" s="59">
        <f>SUM(R117:R118)</f>
        <v>19310685</v>
      </c>
      <c r="S119" s="59">
        <f>SUM(S117:S118)</f>
        <v>19855578</v>
      </c>
      <c r="T119" s="29"/>
      <c r="U119" s="45"/>
      <c r="V119" s="1"/>
      <c r="W119" s="1"/>
      <c r="X119" s="1"/>
      <c r="Y119" s="1"/>
    </row>
    <row r="120" spans="1:25" ht="18.75" x14ac:dyDescent="0.3">
      <c r="A120" s="90"/>
      <c r="B120" s="228" t="s">
        <v>102</v>
      </c>
      <c r="C120" s="229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 t="s">
        <v>17</v>
      </c>
      <c r="P120" s="57"/>
      <c r="Q120" s="60">
        <f>Q119*100/H122</f>
        <v>31.866858221985144</v>
      </c>
      <c r="R120" s="60">
        <f>R119*100/H123</f>
        <v>31.890080657408447</v>
      </c>
      <c r="S120" s="60">
        <f>S119*100/H124</f>
        <v>31.228503308670167</v>
      </c>
      <c r="T120" s="29"/>
      <c r="U120" s="45"/>
      <c r="V120" s="1"/>
      <c r="W120" s="1"/>
      <c r="X120" s="1"/>
      <c r="Y120" s="1"/>
    </row>
    <row r="121" spans="1:25" ht="18.75" x14ac:dyDescent="0.3">
      <c r="A121" s="17"/>
      <c r="B121" s="44"/>
      <c r="C121" s="232" t="s">
        <v>61</v>
      </c>
      <c r="D121" s="232"/>
      <c r="E121" s="232"/>
      <c r="F121" s="91">
        <v>2563</v>
      </c>
      <c r="G121" s="91" t="s">
        <v>2</v>
      </c>
      <c r="H121" s="233">
        <v>54924165</v>
      </c>
      <c r="I121" s="233"/>
      <c r="J121" s="62" t="s">
        <v>62</v>
      </c>
      <c r="K121" s="63"/>
      <c r="L121" s="63"/>
      <c r="M121" s="63"/>
      <c r="N121" s="63"/>
      <c r="O121" s="63" t="s">
        <v>17</v>
      </c>
      <c r="P121" s="63"/>
      <c r="Q121" s="63" t="s">
        <v>17</v>
      </c>
      <c r="R121" s="63"/>
      <c r="S121" s="63"/>
      <c r="T121" s="63"/>
      <c r="U121" s="45"/>
      <c r="V121" s="1"/>
      <c r="W121" s="1"/>
      <c r="X121" s="1"/>
      <c r="Y121" s="1"/>
    </row>
    <row r="122" spans="1:25" ht="18.75" x14ac:dyDescent="0.3">
      <c r="A122" s="17"/>
      <c r="B122" s="61" t="s">
        <v>9</v>
      </c>
      <c r="C122" s="232" t="s">
        <v>61</v>
      </c>
      <c r="D122" s="232"/>
      <c r="E122" s="232"/>
      <c r="F122" s="91">
        <v>2564</v>
      </c>
      <c r="G122" s="91" t="s">
        <v>2</v>
      </c>
      <c r="H122" s="233">
        <v>57670373</v>
      </c>
      <c r="I122" s="233"/>
      <c r="J122" s="62" t="s">
        <v>62</v>
      </c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45"/>
      <c r="V122" s="1"/>
      <c r="W122" s="1"/>
      <c r="X122" s="1"/>
      <c r="Y122" s="1"/>
    </row>
    <row r="123" spans="1:25" ht="18.75" x14ac:dyDescent="0.3">
      <c r="A123" s="17"/>
      <c r="B123" s="44"/>
      <c r="C123" s="232" t="s">
        <v>61</v>
      </c>
      <c r="D123" s="232"/>
      <c r="E123" s="232"/>
      <c r="F123" s="91">
        <v>2565</v>
      </c>
      <c r="G123" s="91" t="s">
        <v>2</v>
      </c>
      <c r="H123" s="233">
        <v>60553892</v>
      </c>
      <c r="I123" s="232"/>
      <c r="J123" s="62" t="s">
        <v>62</v>
      </c>
      <c r="K123" s="63"/>
      <c r="L123" s="63"/>
      <c r="M123" s="63"/>
      <c r="N123" s="63" t="s">
        <v>17</v>
      </c>
      <c r="O123" s="63"/>
      <c r="P123" s="63" t="s">
        <v>17</v>
      </c>
      <c r="Q123" s="63"/>
      <c r="R123" s="63"/>
      <c r="S123" s="63"/>
      <c r="T123" s="63"/>
      <c r="U123" s="45"/>
      <c r="V123" s="1"/>
      <c r="W123" s="1"/>
      <c r="X123" s="1"/>
      <c r="Y123" s="1"/>
    </row>
    <row r="124" spans="1:25" ht="18.75" x14ac:dyDescent="0.3">
      <c r="A124" s="17"/>
      <c r="B124" s="44"/>
      <c r="C124" s="232" t="s">
        <v>61</v>
      </c>
      <c r="D124" s="232"/>
      <c r="E124" s="232"/>
      <c r="F124" s="91">
        <v>2566</v>
      </c>
      <c r="G124" s="91" t="s">
        <v>2</v>
      </c>
      <c r="H124" s="233">
        <v>63581587</v>
      </c>
      <c r="I124" s="232"/>
      <c r="J124" s="62" t="s">
        <v>62</v>
      </c>
      <c r="K124" s="63"/>
      <c r="L124" s="63"/>
      <c r="M124" s="63"/>
      <c r="N124" s="63" t="s">
        <v>17</v>
      </c>
      <c r="O124" s="63"/>
      <c r="P124" s="63"/>
      <c r="Q124" s="63" t="s">
        <v>17</v>
      </c>
      <c r="R124" s="63"/>
      <c r="S124" s="63" t="s">
        <v>17</v>
      </c>
      <c r="T124" s="63"/>
      <c r="U124" s="45"/>
      <c r="V124" s="1"/>
      <c r="W124" s="1"/>
      <c r="X124" s="1"/>
      <c r="Y124" s="1"/>
    </row>
    <row r="125" spans="1:25" ht="18.75" x14ac:dyDescent="0.3">
      <c r="A125" s="17"/>
      <c r="B125" s="44"/>
      <c r="C125" s="111"/>
      <c r="D125" s="111"/>
      <c r="E125" s="111"/>
      <c r="F125" s="111"/>
      <c r="G125" s="111"/>
      <c r="H125" s="112"/>
      <c r="I125" s="111"/>
      <c r="J125" s="62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45"/>
      <c r="V125" s="1"/>
      <c r="W125" s="1"/>
      <c r="X125" s="1"/>
      <c r="Y125" s="1"/>
    </row>
    <row r="126" spans="1:25" ht="18.75" x14ac:dyDescent="0.3">
      <c r="A126" s="17"/>
      <c r="B126" s="44"/>
      <c r="C126" s="111"/>
      <c r="D126" s="111"/>
      <c r="E126" s="111"/>
      <c r="F126" s="111"/>
      <c r="G126" s="111"/>
      <c r="H126" s="112"/>
      <c r="I126" s="111"/>
      <c r="J126" s="62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45"/>
      <c r="V126" s="1"/>
      <c r="W126" s="1"/>
      <c r="X126" s="1"/>
      <c r="Y126" s="1"/>
    </row>
    <row r="127" spans="1:25" ht="18.75" x14ac:dyDescent="0.3">
      <c r="A127" s="259" t="s">
        <v>107</v>
      </c>
      <c r="B127" s="259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45"/>
      <c r="V127" s="1"/>
      <c r="W127" s="1"/>
      <c r="X127" s="1"/>
      <c r="Y127" s="1"/>
    </row>
    <row r="128" spans="1:25" ht="18.75" x14ac:dyDescent="0.3">
      <c r="A128" s="147"/>
      <c r="B128" s="148"/>
      <c r="C128" s="148"/>
      <c r="D128" s="148" t="s">
        <v>2</v>
      </c>
      <c r="E128" s="253" t="s">
        <v>4</v>
      </c>
      <c r="F128" s="263"/>
      <c r="G128" s="257"/>
      <c r="H128" s="265" t="s">
        <v>5</v>
      </c>
      <c r="I128" s="266"/>
      <c r="J128" s="267"/>
      <c r="K128" s="266" t="s">
        <v>7</v>
      </c>
      <c r="L128" s="266"/>
      <c r="M128" s="266"/>
      <c r="N128" s="265" t="s">
        <v>77</v>
      </c>
      <c r="O128" s="266"/>
      <c r="P128" s="267"/>
      <c r="Q128" s="265" t="s">
        <v>71</v>
      </c>
      <c r="R128" s="266"/>
      <c r="S128" s="267"/>
      <c r="T128" s="149"/>
      <c r="U128" s="45"/>
      <c r="V128" s="1"/>
      <c r="W128" s="1"/>
      <c r="X128" s="1"/>
      <c r="Y128" s="1"/>
    </row>
    <row r="129" spans="1:25" ht="18.75" x14ac:dyDescent="0.3">
      <c r="A129" s="150" t="s">
        <v>0</v>
      </c>
      <c r="B129" s="151" t="s">
        <v>1</v>
      </c>
      <c r="C129" s="151" t="s">
        <v>69</v>
      </c>
      <c r="D129" s="151" t="s">
        <v>3</v>
      </c>
      <c r="E129" s="254"/>
      <c r="F129" s="264"/>
      <c r="G129" s="258"/>
      <c r="H129" s="260" t="s">
        <v>6</v>
      </c>
      <c r="I129" s="261"/>
      <c r="J129" s="262"/>
      <c r="K129" s="261" t="s">
        <v>8</v>
      </c>
      <c r="L129" s="261"/>
      <c r="M129" s="261"/>
      <c r="N129" s="260"/>
      <c r="O129" s="261"/>
      <c r="P129" s="262"/>
      <c r="Q129" s="150"/>
      <c r="R129" s="152"/>
      <c r="S129" s="153"/>
      <c r="T129" s="154" t="s">
        <v>9</v>
      </c>
      <c r="U129" s="45"/>
      <c r="V129" s="1"/>
      <c r="W129" s="1"/>
      <c r="X129" s="1"/>
      <c r="Y129" s="1"/>
    </row>
    <row r="130" spans="1:25" ht="18.75" x14ac:dyDescent="0.3">
      <c r="A130" s="150"/>
      <c r="B130" s="151"/>
      <c r="C130" s="151" t="s">
        <v>70</v>
      </c>
      <c r="D130" s="151"/>
      <c r="E130" s="147" t="s">
        <v>2</v>
      </c>
      <c r="F130" s="155" t="s">
        <v>75</v>
      </c>
      <c r="G130" s="156" t="s">
        <v>72</v>
      </c>
      <c r="H130" s="253">
        <v>2564</v>
      </c>
      <c r="I130" s="255">
        <v>2565</v>
      </c>
      <c r="J130" s="257">
        <v>2566</v>
      </c>
      <c r="K130" s="253">
        <v>2564</v>
      </c>
      <c r="L130" s="255">
        <v>2565</v>
      </c>
      <c r="M130" s="257">
        <v>2566</v>
      </c>
      <c r="N130" s="253">
        <v>2564</v>
      </c>
      <c r="O130" s="255">
        <v>2565</v>
      </c>
      <c r="P130" s="257">
        <v>2566</v>
      </c>
      <c r="Q130" s="253">
        <v>2564</v>
      </c>
      <c r="R130" s="255">
        <v>2565</v>
      </c>
      <c r="S130" s="257">
        <v>2566</v>
      </c>
      <c r="T130" s="154"/>
      <c r="U130" s="45"/>
      <c r="V130" s="1"/>
      <c r="W130" s="1"/>
      <c r="X130" s="1"/>
      <c r="Y130" s="1"/>
    </row>
    <row r="131" spans="1:25" ht="18.75" x14ac:dyDescent="0.3">
      <c r="A131" s="157"/>
      <c r="B131" s="158"/>
      <c r="C131" s="158"/>
      <c r="D131" s="158"/>
      <c r="E131" s="157" t="s">
        <v>74</v>
      </c>
      <c r="F131" s="159">
        <v>1</v>
      </c>
      <c r="G131" s="160" t="s">
        <v>73</v>
      </c>
      <c r="H131" s="254"/>
      <c r="I131" s="256"/>
      <c r="J131" s="258"/>
      <c r="K131" s="254"/>
      <c r="L131" s="256"/>
      <c r="M131" s="258"/>
      <c r="N131" s="254"/>
      <c r="O131" s="256"/>
      <c r="P131" s="258"/>
      <c r="Q131" s="254"/>
      <c r="R131" s="256"/>
      <c r="S131" s="258"/>
      <c r="T131" s="161"/>
      <c r="U131" s="45"/>
      <c r="V131" s="1"/>
      <c r="W131" s="1"/>
      <c r="X131" s="1"/>
      <c r="Y131" s="1"/>
    </row>
    <row r="132" spans="1:25" ht="18.75" x14ac:dyDescent="0.3">
      <c r="A132" s="12">
        <v>1</v>
      </c>
      <c r="B132" s="34" t="s">
        <v>78</v>
      </c>
      <c r="C132" s="12" t="s">
        <v>11</v>
      </c>
      <c r="D132" s="12">
        <v>1</v>
      </c>
      <c r="E132" s="12">
        <v>1</v>
      </c>
      <c r="F132" s="8">
        <v>413160</v>
      </c>
      <c r="G132" s="8">
        <v>168000</v>
      </c>
      <c r="H132" s="12">
        <v>1</v>
      </c>
      <c r="I132" s="12">
        <v>1</v>
      </c>
      <c r="J132" s="12">
        <v>1</v>
      </c>
      <c r="K132" s="12" t="s">
        <v>34</v>
      </c>
      <c r="L132" s="12" t="s">
        <v>34</v>
      </c>
      <c r="M132" s="8" t="s">
        <v>34</v>
      </c>
      <c r="N132" s="8"/>
      <c r="O132" s="8">
        <v>15960</v>
      </c>
      <c r="P132" s="8">
        <v>16440</v>
      </c>
      <c r="Q132" s="8">
        <v>0</v>
      </c>
      <c r="R132" s="8">
        <v>581160</v>
      </c>
      <c r="S132" s="8">
        <f>R132+P132</f>
        <v>597600</v>
      </c>
      <c r="T132" s="143">
        <v>34430</v>
      </c>
      <c r="U132" s="45"/>
      <c r="V132" s="1"/>
      <c r="W132" s="1"/>
      <c r="X132" s="1"/>
      <c r="Y132" s="1"/>
    </row>
    <row r="133" spans="1:25" ht="18.75" x14ac:dyDescent="0.3">
      <c r="A133" s="32"/>
      <c r="B133" s="33" t="s">
        <v>10</v>
      </c>
      <c r="C133" s="32" t="s">
        <v>12</v>
      </c>
      <c r="D133" s="32"/>
      <c r="E133" s="32"/>
      <c r="F133" s="32"/>
      <c r="G133" s="5"/>
      <c r="H133" s="32"/>
      <c r="I133" s="32"/>
      <c r="J133" s="32"/>
      <c r="K133" s="32"/>
      <c r="L133" s="32"/>
      <c r="M133" s="5"/>
      <c r="N133" s="5"/>
      <c r="O133" s="5"/>
      <c r="P133" s="32"/>
      <c r="Q133" s="5"/>
      <c r="R133" s="5"/>
      <c r="S133" s="5"/>
      <c r="T133" s="3" t="s">
        <v>115</v>
      </c>
      <c r="U133" s="45" t="s">
        <v>17</v>
      </c>
      <c r="V133" s="1"/>
      <c r="W133" s="1"/>
      <c r="X133" s="1"/>
      <c r="Y133" s="1"/>
    </row>
    <row r="134" spans="1:25" ht="18.75" x14ac:dyDescent="0.3">
      <c r="A134" s="32">
        <v>2</v>
      </c>
      <c r="B134" s="33" t="s">
        <v>79</v>
      </c>
      <c r="C134" s="32" t="s">
        <v>11</v>
      </c>
      <c r="D134" s="32">
        <v>1</v>
      </c>
      <c r="E134" s="32">
        <v>1</v>
      </c>
      <c r="F134" s="5">
        <v>429240</v>
      </c>
      <c r="G134" s="5">
        <v>42000</v>
      </c>
      <c r="H134" s="32">
        <v>1</v>
      </c>
      <c r="I134" s="32">
        <v>1</v>
      </c>
      <c r="J134" s="32">
        <v>1</v>
      </c>
      <c r="K134" s="32" t="s">
        <v>34</v>
      </c>
      <c r="L134" s="32" t="s">
        <v>34</v>
      </c>
      <c r="M134" s="5" t="s">
        <v>34</v>
      </c>
      <c r="N134" s="5">
        <v>13080</v>
      </c>
      <c r="O134" s="5">
        <v>13200</v>
      </c>
      <c r="P134" s="5">
        <v>13440</v>
      </c>
      <c r="Q134" s="5">
        <f>F134+G134+N134</f>
        <v>484320</v>
      </c>
      <c r="R134" s="5">
        <f>Q134+O134</f>
        <v>497520</v>
      </c>
      <c r="S134" s="5">
        <f>R134+P134</f>
        <v>510960</v>
      </c>
      <c r="T134" s="67">
        <v>35770</v>
      </c>
      <c r="U134" s="45"/>
      <c r="V134" s="1"/>
      <c r="W134" s="1"/>
      <c r="X134" s="1"/>
      <c r="Y134" s="1"/>
    </row>
    <row r="135" spans="1:25" ht="18.75" x14ac:dyDescent="0.3">
      <c r="A135" s="32"/>
      <c r="B135" s="33" t="s">
        <v>10</v>
      </c>
      <c r="C135" s="32" t="s">
        <v>13</v>
      </c>
      <c r="D135" s="32"/>
      <c r="E135" s="32"/>
      <c r="F135" s="32"/>
      <c r="G135" s="5"/>
      <c r="H135" s="32"/>
      <c r="I135" s="32"/>
      <c r="J135" s="32"/>
      <c r="K135" s="32"/>
      <c r="L135" s="32"/>
      <c r="M135" s="5"/>
      <c r="N135" s="5"/>
      <c r="O135" s="5"/>
      <c r="P135" s="32"/>
      <c r="Q135" s="32"/>
      <c r="R135" s="32"/>
      <c r="S135" s="5"/>
      <c r="T135" s="66"/>
      <c r="U135" s="45"/>
      <c r="V135" s="1"/>
      <c r="W135" s="1"/>
      <c r="X135" s="1"/>
      <c r="Y135" s="1"/>
    </row>
    <row r="136" spans="1:25" ht="18.75" x14ac:dyDescent="0.3">
      <c r="A136" s="32">
        <v>3</v>
      </c>
      <c r="B136" s="33" t="s">
        <v>104</v>
      </c>
      <c r="C136" s="7" t="s">
        <v>29</v>
      </c>
      <c r="D136" s="32">
        <v>1</v>
      </c>
      <c r="E136" s="32">
        <v>1</v>
      </c>
      <c r="F136" s="5">
        <v>355320</v>
      </c>
      <c r="G136" s="5"/>
      <c r="H136" s="92">
        <v>1</v>
      </c>
      <c r="I136" s="92">
        <v>1</v>
      </c>
      <c r="J136" s="7">
        <v>1</v>
      </c>
      <c r="K136" s="72" t="s">
        <v>34</v>
      </c>
      <c r="L136" s="72" t="s">
        <v>34</v>
      </c>
      <c r="M136" s="9" t="s">
        <v>34</v>
      </c>
      <c r="N136" s="9"/>
      <c r="O136" s="9">
        <v>12000</v>
      </c>
      <c r="P136" s="9">
        <v>12000</v>
      </c>
      <c r="Q136" s="9"/>
      <c r="R136" s="9">
        <f t="shared" ref="R136:S136" si="51">Q136+O136</f>
        <v>12000</v>
      </c>
      <c r="S136" s="9">
        <f t="shared" si="51"/>
        <v>24000</v>
      </c>
      <c r="T136" s="38">
        <v>15060</v>
      </c>
      <c r="U136" s="45"/>
      <c r="V136" s="1"/>
      <c r="W136" s="1"/>
      <c r="X136" s="1"/>
      <c r="Y136" s="1"/>
    </row>
    <row r="137" spans="1:25" ht="18.75" x14ac:dyDescent="0.3">
      <c r="A137" s="32"/>
      <c r="B137" s="68" t="s">
        <v>76</v>
      </c>
      <c r="C137" s="32"/>
      <c r="D137" s="32"/>
      <c r="E137" s="32"/>
      <c r="F137" s="32"/>
      <c r="G137" s="5"/>
      <c r="H137" s="32"/>
      <c r="I137" s="32"/>
      <c r="J137" s="32"/>
      <c r="K137" s="32"/>
      <c r="L137" s="32"/>
      <c r="M137" s="5"/>
      <c r="N137" s="5"/>
      <c r="O137" s="5"/>
      <c r="P137" s="32"/>
      <c r="Q137" s="32"/>
      <c r="R137" s="32"/>
      <c r="S137" s="5"/>
      <c r="T137" s="66"/>
      <c r="U137" s="45"/>
      <c r="V137" s="1"/>
      <c r="W137" s="1"/>
      <c r="X137" s="1"/>
      <c r="Y137" s="1"/>
    </row>
    <row r="138" spans="1:25" ht="18.75" x14ac:dyDescent="0.3">
      <c r="A138" s="32">
        <v>4</v>
      </c>
      <c r="B138" s="33" t="s">
        <v>80</v>
      </c>
      <c r="C138" s="32" t="s">
        <v>15</v>
      </c>
      <c r="D138" s="32">
        <v>1</v>
      </c>
      <c r="E138" s="32">
        <v>1</v>
      </c>
      <c r="F138" s="5">
        <v>462240</v>
      </c>
      <c r="G138" s="5">
        <v>42000</v>
      </c>
      <c r="H138" s="32">
        <v>1</v>
      </c>
      <c r="I138" s="32">
        <v>1</v>
      </c>
      <c r="J138" s="32">
        <v>1</v>
      </c>
      <c r="K138" s="32" t="s">
        <v>34</v>
      </c>
      <c r="L138" s="32" t="s">
        <v>34</v>
      </c>
      <c r="M138" s="5" t="s">
        <v>34</v>
      </c>
      <c r="N138" s="5"/>
      <c r="O138" s="5">
        <v>15240</v>
      </c>
      <c r="P138" s="5">
        <v>15720</v>
      </c>
      <c r="Q138" s="5"/>
      <c r="R138" s="5">
        <f>Q138+O138</f>
        <v>15240</v>
      </c>
      <c r="S138" s="5">
        <f>R138+P138</f>
        <v>30960</v>
      </c>
      <c r="T138" s="67">
        <v>38520</v>
      </c>
      <c r="U138" s="45"/>
      <c r="V138" s="1"/>
      <c r="W138" s="1"/>
      <c r="X138" s="1"/>
      <c r="Y138" s="1"/>
    </row>
    <row r="139" spans="1:25" ht="18.75" x14ac:dyDescent="0.3">
      <c r="A139" s="32"/>
      <c r="B139" s="33" t="s">
        <v>14</v>
      </c>
      <c r="C139" s="32" t="s">
        <v>13</v>
      </c>
      <c r="D139" s="32"/>
      <c r="E139" s="32"/>
      <c r="F139" s="32"/>
      <c r="G139" s="5"/>
      <c r="H139" s="32"/>
      <c r="I139" s="32"/>
      <c r="J139" s="32"/>
      <c r="K139" s="32"/>
      <c r="L139" s="32"/>
      <c r="M139" s="5"/>
      <c r="N139" s="5"/>
      <c r="O139" s="5"/>
      <c r="P139" s="32"/>
      <c r="Q139" s="32"/>
      <c r="R139" s="32"/>
      <c r="S139" s="5"/>
      <c r="T139" s="66"/>
      <c r="U139" s="45"/>
      <c r="V139" s="1"/>
      <c r="W139" s="1"/>
      <c r="X139" s="1"/>
      <c r="Y139" s="1"/>
    </row>
    <row r="140" spans="1:25" ht="18.75" x14ac:dyDescent="0.3">
      <c r="A140" s="32">
        <v>5</v>
      </c>
      <c r="B140" s="33" t="s">
        <v>81</v>
      </c>
      <c r="C140" s="32" t="s">
        <v>15</v>
      </c>
      <c r="D140" s="32">
        <v>1</v>
      </c>
      <c r="E140" s="32" t="s">
        <v>34</v>
      </c>
      <c r="F140" s="5">
        <v>393600</v>
      </c>
      <c r="G140" s="5">
        <v>18000</v>
      </c>
      <c r="H140" s="32">
        <v>1</v>
      </c>
      <c r="I140" s="32">
        <v>1</v>
      </c>
      <c r="J140" s="32">
        <v>1</v>
      </c>
      <c r="K140" s="32" t="s">
        <v>34</v>
      </c>
      <c r="L140" s="32" t="s">
        <v>34</v>
      </c>
      <c r="M140" s="5" t="s">
        <v>34</v>
      </c>
      <c r="N140" s="5"/>
      <c r="O140" s="5">
        <v>13620</v>
      </c>
      <c r="P140" s="5">
        <v>13620</v>
      </c>
      <c r="Q140" s="5"/>
      <c r="R140" s="5">
        <f>Q140+O140</f>
        <v>13620</v>
      </c>
      <c r="S140" s="5">
        <f>R140+P140</f>
        <v>27240</v>
      </c>
      <c r="T140" s="66" t="s">
        <v>32</v>
      </c>
      <c r="U140" s="45"/>
      <c r="V140" s="1"/>
      <c r="W140" s="1"/>
      <c r="X140" s="1"/>
      <c r="Y140" s="1"/>
    </row>
    <row r="141" spans="1:25" ht="18.75" x14ac:dyDescent="0.3">
      <c r="A141" s="32"/>
      <c r="B141" s="33" t="s">
        <v>14</v>
      </c>
      <c r="C141" s="32" t="s">
        <v>13</v>
      </c>
      <c r="D141" s="32"/>
      <c r="E141" s="32"/>
      <c r="F141" s="32"/>
      <c r="G141" s="5"/>
      <c r="H141" s="32"/>
      <c r="I141" s="32"/>
      <c r="J141" s="32"/>
      <c r="K141" s="32"/>
      <c r="L141" s="32"/>
      <c r="M141" s="5"/>
      <c r="N141" s="5"/>
      <c r="O141" s="5"/>
      <c r="P141" s="32"/>
      <c r="Q141" s="32"/>
      <c r="R141" s="32"/>
      <c r="S141" s="5"/>
      <c r="T141" s="66"/>
      <c r="U141" s="45"/>
      <c r="V141" s="1"/>
      <c r="W141" s="1"/>
      <c r="X141" s="1"/>
      <c r="Y141" s="1"/>
    </row>
    <row r="142" spans="1:25" ht="18.75" x14ac:dyDescent="0.3">
      <c r="A142" s="32">
        <v>6</v>
      </c>
      <c r="B142" s="33" t="s">
        <v>82</v>
      </c>
      <c r="C142" s="32" t="s">
        <v>15</v>
      </c>
      <c r="D142" s="32">
        <v>1</v>
      </c>
      <c r="E142" s="32">
        <v>1</v>
      </c>
      <c r="F142" s="5">
        <v>369480</v>
      </c>
      <c r="G142" s="5">
        <v>18000</v>
      </c>
      <c r="H142" s="32">
        <v>1</v>
      </c>
      <c r="I142" s="32">
        <v>1</v>
      </c>
      <c r="J142" s="32">
        <v>1</v>
      </c>
      <c r="K142" s="32" t="s">
        <v>34</v>
      </c>
      <c r="L142" s="32" t="s">
        <v>34</v>
      </c>
      <c r="M142" s="5" t="s">
        <v>34</v>
      </c>
      <c r="N142" s="5"/>
      <c r="O142" s="5">
        <v>13440</v>
      </c>
      <c r="P142" s="5">
        <v>13320</v>
      </c>
      <c r="Q142" s="5"/>
      <c r="R142" s="5">
        <f>Q142+O142</f>
        <v>13440</v>
      </c>
      <c r="S142" s="5">
        <f>R142+P142</f>
        <v>26760</v>
      </c>
      <c r="T142" s="67">
        <v>30790</v>
      </c>
      <c r="U142" s="45"/>
      <c r="V142" s="1"/>
      <c r="W142" s="1"/>
      <c r="X142" s="1"/>
      <c r="Y142" s="1"/>
    </row>
    <row r="143" spans="1:25" ht="18.75" x14ac:dyDescent="0.3">
      <c r="A143" s="32"/>
      <c r="B143" s="33" t="s">
        <v>14</v>
      </c>
      <c r="C143" s="32" t="s">
        <v>13</v>
      </c>
      <c r="D143" s="32"/>
      <c r="E143" s="32"/>
      <c r="F143" s="32"/>
      <c r="G143" s="5"/>
      <c r="H143" s="32"/>
      <c r="I143" s="32"/>
      <c r="J143" s="32"/>
      <c r="K143" s="32"/>
      <c r="L143" s="32"/>
      <c r="M143" s="5"/>
      <c r="N143" s="5"/>
      <c r="O143" s="5"/>
      <c r="P143" s="32"/>
      <c r="Q143" s="32"/>
      <c r="R143" s="32"/>
      <c r="S143" s="5"/>
      <c r="T143" s="66"/>
      <c r="U143" s="45"/>
      <c r="V143" s="1"/>
      <c r="W143" s="1"/>
      <c r="X143" s="1"/>
      <c r="Y143" s="1"/>
    </row>
    <row r="144" spans="1:25" ht="18.75" x14ac:dyDescent="0.3">
      <c r="A144" s="32">
        <v>7</v>
      </c>
      <c r="B144" s="33" t="s">
        <v>83</v>
      </c>
      <c r="C144" s="32" t="s">
        <v>15</v>
      </c>
      <c r="D144" s="32">
        <v>1</v>
      </c>
      <c r="E144" s="32">
        <v>1</v>
      </c>
      <c r="F144" s="5">
        <v>369480</v>
      </c>
      <c r="G144" s="5">
        <v>18000</v>
      </c>
      <c r="H144" s="32">
        <v>1</v>
      </c>
      <c r="I144" s="32">
        <v>1</v>
      </c>
      <c r="J144" s="32">
        <v>1</v>
      </c>
      <c r="K144" s="32" t="s">
        <v>34</v>
      </c>
      <c r="L144" s="32" t="s">
        <v>34</v>
      </c>
      <c r="M144" s="5" t="s">
        <v>34</v>
      </c>
      <c r="N144" s="5"/>
      <c r="O144" s="5">
        <v>13440</v>
      </c>
      <c r="P144" s="5">
        <v>13320</v>
      </c>
      <c r="Q144" s="5"/>
      <c r="R144" s="5">
        <f>Q144+O144</f>
        <v>13440</v>
      </c>
      <c r="S144" s="5">
        <f>R144+P144</f>
        <v>26760</v>
      </c>
      <c r="T144" s="67">
        <v>30790</v>
      </c>
      <c r="U144" s="45"/>
      <c r="V144" s="1"/>
      <c r="W144" s="1"/>
      <c r="X144" s="1"/>
      <c r="Y144" s="1"/>
    </row>
    <row r="145" spans="1:25" ht="18.75" x14ac:dyDescent="0.3">
      <c r="A145" s="32"/>
      <c r="B145" s="33" t="s">
        <v>16</v>
      </c>
      <c r="C145" s="32" t="s">
        <v>13</v>
      </c>
      <c r="D145" s="32"/>
      <c r="E145" s="32"/>
      <c r="F145" s="32"/>
      <c r="G145" s="5" t="s">
        <v>17</v>
      </c>
      <c r="H145" s="32"/>
      <c r="I145" s="32"/>
      <c r="J145" s="32"/>
      <c r="K145" s="32"/>
      <c r="L145" s="32"/>
      <c r="M145" s="5" t="s">
        <v>17</v>
      </c>
      <c r="N145" s="5"/>
      <c r="O145" s="5"/>
      <c r="P145" s="32"/>
      <c r="Q145" s="32"/>
      <c r="R145" s="32"/>
      <c r="S145" s="5"/>
      <c r="T145" s="66"/>
      <c r="U145" s="45"/>
      <c r="V145" s="1"/>
      <c r="W145" s="1"/>
      <c r="X145" s="1"/>
      <c r="Y145" s="1"/>
    </row>
    <row r="146" spans="1:25" ht="18.75" x14ac:dyDescent="0.3">
      <c r="A146" s="32">
        <v>8</v>
      </c>
      <c r="B146" s="33" t="s">
        <v>84</v>
      </c>
      <c r="C146" s="32" t="s">
        <v>15</v>
      </c>
      <c r="D146" s="32">
        <v>1</v>
      </c>
      <c r="E146" s="32" t="s">
        <v>34</v>
      </c>
      <c r="F146" s="5">
        <v>393600</v>
      </c>
      <c r="G146" s="5">
        <v>18000</v>
      </c>
      <c r="H146" s="32">
        <v>1</v>
      </c>
      <c r="I146" s="32">
        <v>1</v>
      </c>
      <c r="J146" s="32">
        <v>1</v>
      </c>
      <c r="K146" s="32" t="s">
        <v>34</v>
      </c>
      <c r="L146" s="32" t="s">
        <v>34</v>
      </c>
      <c r="M146" s="5" t="s">
        <v>34</v>
      </c>
      <c r="N146" s="5"/>
      <c r="O146" s="5">
        <v>13620</v>
      </c>
      <c r="P146" s="5">
        <v>13620</v>
      </c>
      <c r="Q146" s="5"/>
      <c r="R146" s="5">
        <f>Q146+O146</f>
        <v>13620</v>
      </c>
      <c r="S146" s="5">
        <f>R146+P146</f>
        <v>27240</v>
      </c>
      <c r="T146" s="66" t="s">
        <v>32</v>
      </c>
      <c r="U146" s="45"/>
      <c r="V146" s="1"/>
      <c r="W146" s="1"/>
      <c r="X146" s="1"/>
      <c r="Y146" s="1"/>
    </row>
    <row r="147" spans="1:25" ht="18.75" x14ac:dyDescent="0.3">
      <c r="A147" s="32"/>
      <c r="B147" s="33" t="s">
        <v>16</v>
      </c>
      <c r="C147" s="32" t="s">
        <v>13</v>
      </c>
      <c r="D147" s="32"/>
      <c r="E147" s="32"/>
      <c r="F147" s="32"/>
      <c r="G147" s="5"/>
      <c r="H147" s="32"/>
      <c r="I147" s="32"/>
      <c r="J147" s="32"/>
      <c r="K147" s="32"/>
      <c r="L147" s="32"/>
      <c r="M147" s="5"/>
      <c r="N147" s="5"/>
      <c r="O147" s="5"/>
      <c r="P147" s="32"/>
      <c r="Q147" s="32"/>
      <c r="R147" s="32"/>
      <c r="S147" s="5"/>
      <c r="T147" s="66"/>
      <c r="U147" s="45"/>
      <c r="V147" s="1"/>
      <c r="W147" s="1"/>
      <c r="X147" s="1"/>
      <c r="Y147" s="1"/>
    </row>
    <row r="148" spans="1:25" ht="18.75" x14ac:dyDescent="0.3">
      <c r="A148" s="32">
        <v>9</v>
      </c>
      <c r="B148" s="33" t="s">
        <v>85</v>
      </c>
      <c r="C148" s="32" t="s">
        <v>15</v>
      </c>
      <c r="D148" s="32">
        <v>1</v>
      </c>
      <c r="E148" s="32">
        <v>1</v>
      </c>
      <c r="F148" s="5">
        <v>349320</v>
      </c>
      <c r="G148" s="5">
        <v>18000</v>
      </c>
      <c r="H148" s="32">
        <v>1</v>
      </c>
      <c r="I148" s="32">
        <v>1</v>
      </c>
      <c r="J148" s="32">
        <v>1</v>
      </c>
      <c r="K148" s="32" t="s">
        <v>34</v>
      </c>
      <c r="L148" s="32" t="s">
        <v>34</v>
      </c>
      <c r="M148" s="5" t="s">
        <v>34</v>
      </c>
      <c r="N148" s="5"/>
      <c r="O148" s="5">
        <v>13440</v>
      </c>
      <c r="P148" s="5">
        <v>13320</v>
      </c>
      <c r="Q148" s="5"/>
      <c r="R148" s="5">
        <f>Q148+O148</f>
        <v>13440</v>
      </c>
      <c r="S148" s="5">
        <f>R148+P148</f>
        <v>26760</v>
      </c>
      <c r="T148" s="67">
        <v>29110</v>
      </c>
      <c r="U148" s="45"/>
      <c r="V148" s="1"/>
      <c r="W148" s="1"/>
      <c r="X148" s="1"/>
      <c r="Y148" s="1"/>
    </row>
    <row r="149" spans="1:25" ht="18.75" x14ac:dyDescent="0.3">
      <c r="A149" s="32"/>
      <c r="B149" s="33" t="s">
        <v>18</v>
      </c>
      <c r="C149" s="32" t="s">
        <v>13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5"/>
      <c r="N149" s="5"/>
      <c r="O149" s="5"/>
      <c r="P149" s="32"/>
      <c r="Q149" s="32"/>
      <c r="R149" s="32"/>
      <c r="S149" s="5"/>
      <c r="T149" s="66"/>
      <c r="U149" s="45"/>
      <c r="V149" s="1"/>
      <c r="W149" s="1"/>
      <c r="X149" s="1"/>
      <c r="Y149" s="1"/>
    </row>
    <row r="150" spans="1:25" ht="18.75" x14ac:dyDescent="0.3">
      <c r="A150" s="32">
        <v>10</v>
      </c>
      <c r="B150" s="33" t="s">
        <v>19</v>
      </c>
      <c r="C150" s="32" t="s">
        <v>27</v>
      </c>
      <c r="D150" s="32">
        <v>1</v>
      </c>
      <c r="E150" s="32">
        <v>1</v>
      </c>
      <c r="F150" s="5">
        <v>311640</v>
      </c>
      <c r="G150" s="32">
        <v>0</v>
      </c>
      <c r="H150" s="32">
        <v>1</v>
      </c>
      <c r="I150" s="32">
        <v>1</v>
      </c>
      <c r="J150" s="32">
        <v>1</v>
      </c>
      <c r="K150" s="32" t="s">
        <v>34</v>
      </c>
      <c r="L150" s="32" t="s">
        <v>34</v>
      </c>
      <c r="M150" s="5" t="s">
        <v>34</v>
      </c>
      <c r="N150" s="5"/>
      <c r="O150" s="5">
        <v>12600</v>
      </c>
      <c r="P150" s="5">
        <v>12960</v>
      </c>
      <c r="Q150" s="5"/>
      <c r="R150" s="5">
        <f t="shared" ref="R150:S153" si="52">Q150+O150</f>
        <v>12600</v>
      </c>
      <c r="S150" s="5">
        <f t="shared" si="52"/>
        <v>25560</v>
      </c>
      <c r="T150" s="67">
        <v>25970</v>
      </c>
      <c r="U150" s="45"/>
      <c r="V150" s="1"/>
      <c r="W150" s="1"/>
      <c r="X150" s="1"/>
      <c r="Y150" s="1"/>
    </row>
    <row r="151" spans="1:25" ht="18.75" x14ac:dyDescent="0.3">
      <c r="A151" s="32">
        <v>11</v>
      </c>
      <c r="B151" s="33" t="s">
        <v>20</v>
      </c>
      <c r="C151" s="32" t="s">
        <v>28</v>
      </c>
      <c r="D151" s="32">
        <v>1</v>
      </c>
      <c r="E151" s="32">
        <v>1</v>
      </c>
      <c r="F151" s="5">
        <v>258000</v>
      </c>
      <c r="G151" s="32">
        <v>0</v>
      </c>
      <c r="H151" s="32">
        <v>1</v>
      </c>
      <c r="I151" s="32">
        <v>1</v>
      </c>
      <c r="J151" s="32">
        <v>1</v>
      </c>
      <c r="K151" s="32" t="s">
        <v>34</v>
      </c>
      <c r="L151" s="32" t="s">
        <v>34</v>
      </c>
      <c r="M151" s="5" t="s">
        <v>34</v>
      </c>
      <c r="N151" s="5"/>
      <c r="O151" s="5">
        <v>9000</v>
      </c>
      <c r="P151" s="5">
        <v>8760</v>
      </c>
      <c r="Q151" s="5"/>
      <c r="R151" s="5">
        <f t="shared" si="52"/>
        <v>9000</v>
      </c>
      <c r="S151" s="5">
        <f t="shared" si="52"/>
        <v>17760</v>
      </c>
      <c r="T151" s="67">
        <v>21500</v>
      </c>
      <c r="U151" s="45"/>
      <c r="V151" s="1"/>
      <c r="W151" s="1"/>
      <c r="X151" s="1"/>
      <c r="Y151" s="1"/>
    </row>
    <row r="152" spans="1:25" ht="18.75" x14ac:dyDescent="0.3">
      <c r="A152" s="32">
        <v>12</v>
      </c>
      <c r="B152" s="33" t="s">
        <v>21</v>
      </c>
      <c r="C152" s="32" t="s">
        <v>28</v>
      </c>
      <c r="D152" s="32">
        <v>1</v>
      </c>
      <c r="E152" s="32">
        <v>1</v>
      </c>
      <c r="F152" s="5">
        <v>253680</v>
      </c>
      <c r="G152" s="32">
        <v>0</v>
      </c>
      <c r="H152" s="32">
        <v>1</v>
      </c>
      <c r="I152" s="32">
        <v>1</v>
      </c>
      <c r="J152" s="32">
        <v>1</v>
      </c>
      <c r="K152" s="32" t="s">
        <v>34</v>
      </c>
      <c r="L152" s="32" t="s">
        <v>34</v>
      </c>
      <c r="M152" s="5" t="s">
        <v>34</v>
      </c>
      <c r="N152" s="5"/>
      <c r="O152" s="5">
        <v>8640</v>
      </c>
      <c r="P152" s="5">
        <v>8880</v>
      </c>
      <c r="Q152" s="5"/>
      <c r="R152" s="5">
        <f t="shared" si="52"/>
        <v>8640</v>
      </c>
      <c r="S152" s="5">
        <f t="shared" si="52"/>
        <v>17520</v>
      </c>
      <c r="T152" s="67">
        <v>21140</v>
      </c>
      <c r="U152" s="45"/>
      <c r="V152" s="1"/>
      <c r="W152" s="1"/>
      <c r="X152" s="1"/>
      <c r="Y152" s="1"/>
    </row>
    <row r="153" spans="1:25" ht="18.75" x14ac:dyDescent="0.3">
      <c r="A153" s="32">
        <v>13</v>
      </c>
      <c r="B153" s="33" t="s">
        <v>22</v>
      </c>
      <c r="C153" s="32" t="s">
        <v>30</v>
      </c>
      <c r="D153" s="32">
        <v>1</v>
      </c>
      <c r="E153" s="32">
        <v>1</v>
      </c>
      <c r="F153" s="5">
        <v>296760</v>
      </c>
      <c r="G153" s="32">
        <v>0</v>
      </c>
      <c r="H153" s="32">
        <v>1</v>
      </c>
      <c r="I153" s="32">
        <v>1</v>
      </c>
      <c r="J153" s="32">
        <v>1</v>
      </c>
      <c r="K153" s="32" t="s">
        <v>34</v>
      </c>
      <c r="L153" s="32" t="s">
        <v>34</v>
      </c>
      <c r="M153" s="5" t="s">
        <v>34</v>
      </c>
      <c r="N153" s="5"/>
      <c r="O153" s="5">
        <v>11040</v>
      </c>
      <c r="P153" s="5">
        <v>10920</v>
      </c>
      <c r="Q153" s="5"/>
      <c r="R153" s="5">
        <f t="shared" si="52"/>
        <v>11040</v>
      </c>
      <c r="S153" s="5">
        <f t="shared" si="52"/>
        <v>21960</v>
      </c>
      <c r="T153" s="67">
        <v>24730</v>
      </c>
      <c r="U153" s="45"/>
      <c r="V153" s="1"/>
      <c r="W153" s="1"/>
      <c r="X153" s="1"/>
      <c r="Y153" s="1"/>
    </row>
    <row r="154" spans="1:25" ht="18.75" x14ac:dyDescent="0.3">
      <c r="A154" s="16"/>
      <c r="B154" s="16" t="s">
        <v>23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50"/>
      <c r="N154" s="50"/>
      <c r="O154" s="50"/>
      <c r="P154" s="13"/>
      <c r="Q154" s="13"/>
      <c r="R154" s="13"/>
      <c r="S154" s="50"/>
      <c r="T154" s="69"/>
      <c r="U154" s="45"/>
      <c r="V154" s="1"/>
      <c r="W154" s="1"/>
      <c r="X154" s="1"/>
      <c r="Y154" s="1"/>
    </row>
    <row r="155" spans="1:25" ht="18.75" x14ac:dyDescent="0.3">
      <c r="A155" s="17"/>
      <c r="B155" s="1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0"/>
      <c r="N155" s="10"/>
      <c r="O155" s="10"/>
      <c r="P155" s="137"/>
      <c r="Q155" s="137"/>
      <c r="R155" s="137"/>
      <c r="S155" s="10"/>
      <c r="T155" s="52"/>
      <c r="U155" s="164">
        <f>R132+R134+R136+R138+R140+R142+R144+R146+R148+R150+R151+R152+R153</f>
        <v>1214760</v>
      </c>
      <c r="V155" s="1"/>
      <c r="W155" s="1"/>
      <c r="X155" s="1"/>
      <c r="Y155" s="1"/>
    </row>
    <row r="156" spans="1:25" ht="18.75" x14ac:dyDescent="0.3">
      <c r="A156" s="17"/>
      <c r="B156" s="1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0"/>
      <c r="N156" s="10"/>
      <c r="O156" s="10"/>
      <c r="P156" s="137"/>
      <c r="Q156" s="137"/>
      <c r="R156" s="137"/>
      <c r="S156" s="10"/>
      <c r="T156" s="52"/>
      <c r="U156" s="45"/>
      <c r="V156" s="1"/>
      <c r="W156" s="1"/>
      <c r="X156" s="1"/>
      <c r="Y156" s="1"/>
    </row>
    <row r="157" spans="1:25" ht="18.75" x14ac:dyDescent="0.3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5"/>
      <c r="U157" s="45"/>
      <c r="V157" s="1"/>
      <c r="W157" s="1"/>
      <c r="X157" s="1"/>
      <c r="Y157" s="1"/>
    </row>
    <row r="158" spans="1:25" ht="18.75" x14ac:dyDescent="0.3">
      <c r="A158" s="139"/>
      <c r="B158" s="6"/>
      <c r="C158" s="6"/>
      <c r="D158" s="6" t="s">
        <v>2</v>
      </c>
      <c r="E158" s="237" t="s">
        <v>4</v>
      </c>
      <c r="F158" s="249"/>
      <c r="G158" s="235"/>
      <c r="H158" s="250" t="s">
        <v>5</v>
      </c>
      <c r="I158" s="251"/>
      <c r="J158" s="252"/>
      <c r="K158" s="251" t="s">
        <v>7</v>
      </c>
      <c r="L158" s="251"/>
      <c r="M158" s="251"/>
      <c r="N158" s="250" t="s">
        <v>77</v>
      </c>
      <c r="O158" s="251"/>
      <c r="P158" s="252"/>
      <c r="Q158" s="250" t="s">
        <v>71</v>
      </c>
      <c r="R158" s="251"/>
      <c r="S158" s="252"/>
      <c r="T158" s="54"/>
      <c r="U158" s="45"/>
      <c r="V158" s="1"/>
      <c r="W158" s="1"/>
      <c r="X158" s="1"/>
      <c r="Y158" s="1"/>
    </row>
    <row r="159" spans="1:25" ht="18.75" x14ac:dyDescent="0.3">
      <c r="A159" s="136" t="s">
        <v>0</v>
      </c>
      <c r="B159" s="7" t="s">
        <v>1</v>
      </c>
      <c r="C159" s="7" t="s">
        <v>69</v>
      </c>
      <c r="D159" s="7" t="s">
        <v>3</v>
      </c>
      <c r="E159" s="238"/>
      <c r="F159" s="244"/>
      <c r="G159" s="236"/>
      <c r="H159" s="245" t="s">
        <v>6</v>
      </c>
      <c r="I159" s="246"/>
      <c r="J159" s="247"/>
      <c r="K159" s="246" t="s">
        <v>8</v>
      </c>
      <c r="L159" s="246"/>
      <c r="M159" s="246"/>
      <c r="N159" s="245"/>
      <c r="O159" s="246"/>
      <c r="P159" s="247"/>
      <c r="Q159" s="136"/>
      <c r="R159" s="137"/>
      <c r="S159" s="138"/>
      <c r="T159" s="46" t="s">
        <v>9</v>
      </c>
      <c r="U159" s="45"/>
      <c r="V159" s="1"/>
      <c r="W159" s="1"/>
      <c r="X159" s="1"/>
      <c r="Y159" s="1"/>
    </row>
    <row r="160" spans="1:25" ht="18.75" x14ac:dyDescent="0.3">
      <c r="A160" s="136"/>
      <c r="B160" s="7"/>
      <c r="C160" s="7" t="s">
        <v>70</v>
      </c>
      <c r="D160" s="7"/>
      <c r="E160" s="139" t="s">
        <v>2</v>
      </c>
      <c r="F160" s="135" t="s">
        <v>75</v>
      </c>
      <c r="G160" s="140" t="s">
        <v>72</v>
      </c>
      <c r="H160" s="237">
        <v>2564</v>
      </c>
      <c r="I160" s="239">
        <v>2565</v>
      </c>
      <c r="J160" s="235">
        <v>2566</v>
      </c>
      <c r="K160" s="237">
        <v>2564</v>
      </c>
      <c r="L160" s="239">
        <v>2565</v>
      </c>
      <c r="M160" s="235">
        <v>2566</v>
      </c>
      <c r="N160" s="237">
        <v>2564</v>
      </c>
      <c r="O160" s="239">
        <v>2565</v>
      </c>
      <c r="P160" s="235">
        <v>2566</v>
      </c>
      <c r="Q160" s="237">
        <v>2564</v>
      </c>
      <c r="R160" s="239">
        <v>2565</v>
      </c>
      <c r="S160" s="235">
        <v>2566</v>
      </c>
      <c r="T160" s="46"/>
      <c r="U160" s="45"/>
      <c r="V160" s="1"/>
      <c r="W160" s="1"/>
      <c r="X160" s="1"/>
      <c r="Y160" s="1"/>
    </row>
    <row r="161" spans="1:25" ht="18.75" x14ac:dyDescent="0.3">
      <c r="A161" s="136"/>
      <c r="B161" s="7"/>
      <c r="C161" s="7"/>
      <c r="D161" s="7"/>
      <c r="E161" s="136" t="s">
        <v>74</v>
      </c>
      <c r="F161" s="23">
        <v>1</v>
      </c>
      <c r="G161" s="138" t="s">
        <v>73</v>
      </c>
      <c r="H161" s="241"/>
      <c r="I161" s="248"/>
      <c r="J161" s="243"/>
      <c r="K161" s="241"/>
      <c r="L161" s="248"/>
      <c r="M161" s="243"/>
      <c r="N161" s="241"/>
      <c r="O161" s="248"/>
      <c r="P161" s="243"/>
      <c r="Q161" s="241"/>
      <c r="R161" s="248"/>
      <c r="S161" s="243"/>
      <c r="T161" s="46"/>
      <c r="U161" s="45"/>
      <c r="V161" s="1"/>
      <c r="W161" s="1"/>
      <c r="X161" s="1"/>
      <c r="Y161" s="1"/>
    </row>
    <row r="162" spans="1:25" ht="18.75" x14ac:dyDescent="0.3">
      <c r="A162" s="6">
        <v>14</v>
      </c>
      <c r="B162" s="39" t="s">
        <v>24</v>
      </c>
      <c r="C162" s="43" t="s">
        <v>28</v>
      </c>
      <c r="D162" s="43">
        <v>1</v>
      </c>
      <c r="E162" s="6">
        <v>1</v>
      </c>
      <c r="F162" s="70">
        <v>180720</v>
      </c>
      <c r="G162" s="6">
        <v>0</v>
      </c>
      <c r="H162" s="6">
        <v>1</v>
      </c>
      <c r="I162" s="6">
        <v>1</v>
      </c>
      <c r="J162" s="6">
        <v>1</v>
      </c>
      <c r="K162" s="6" t="s">
        <v>34</v>
      </c>
      <c r="L162" s="6" t="s">
        <v>34</v>
      </c>
      <c r="M162" s="70" t="s">
        <v>34</v>
      </c>
      <c r="N162" s="70"/>
      <c r="O162" s="70">
        <v>9120</v>
      </c>
      <c r="P162" s="70">
        <v>8280</v>
      </c>
      <c r="Q162" s="70"/>
      <c r="R162" s="70">
        <f>Q162+O162</f>
        <v>9120</v>
      </c>
      <c r="S162" s="70">
        <f>R162+P162</f>
        <v>17400</v>
      </c>
      <c r="T162" s="71">
        <v>15060</v>
      </c>
      <c r="U162" s="45"/>
      <c r="V162" s="1"/>
      <c r="W162" s="1"/>
      <c r="X162" s="1"/>
      <c r="Y162" s="1"/>
    </row>
    <row r="163" spans="1:25" ht="18.75" x14ac:dyDescent="0.3">
      <c r="A163" s="7">
        <v>15</v>
      </c>
      <c r="B163" s="37" t="s">
        <v>25</v>
      </c>
      <c r="C163" s="36" t="s">
        <v>28</v>
      </c>
      <c r="D163" s="36">
        <v>1</v>
      </c>
      <c r="E163" s="7">
        <v>1</v>
      </c>
      <c r="F163" s="9">
        <v>207480</v>
      </c>
      <c r="G163" s="7">
        <v>0</v>
      </c>
      <c r="H163" s="7">
        <v>1</v>
      </c>
      <c r="I163" s="7">
        <v>1</v>
      </c>
      <c r="J163" s="7">
        <v>1</v>
      </c>
      <c r="K163" s="7" t="s">
        <v>34</v>
      </c>
      <c r="L163" s="7" t="s">
        <v>34</v>
      </c>
      <c r="M163" s="9" t="s">
        <v>34</v>
      </c>
      <c r="N163" s="9"/>
      <c r="O163" s="9">
        <v>7680</v>
      </c>
      <c r="P163" s="9">
        <v>7680</v>
      </c>
      <c r="Q163" s="9"/>
      <c r="R163" s="9">
        <f t="shared" ref="R163:S167" si="53">Q163+O163</f>
        <v>7680</v>
      </c>
      <c r="S163" s="9">
        <f t="shared" si="53"/>
        <v>15360</v>
      </c>
      <c r="T163" s="38">
        <v>17290</v>
      </c>
      <c r="U163" s="45"/>
      <c r="V163" s="1"/>
      <c r="W163" s="1"/>
      <c r="X163" s="1"/>
      <c r="Y163" s="1"/>
    </row>
    <row r="164" spans="1:25" ht="18.75" x14ac:dyDescent="0.3">
      <c r="A164" s="7">
        <v>16</v>
      </c>
      <c r="B164" s="51" t="s">
        <v>67</v>
      </c>
      <c r="C164" s="7" t="s">
        <v>31</v>
      </c>
      <c r="D164" s="7">
        <v>1</v>
      </c>
      <c r="E164" s="7" t="s">
        <v>34</v>
      </c>
      <c r="F164" s="9">
        <v>297900</v>
      </c>
      <c r="G164" s="7">
        <v>0</v>
      </c>
      <c r="H164" s="7">
        <v>1</v>
      </c>
      <c r="I164" s="7">
        <v>1</v>
      </c>
      <c r="J164" s="7">
        <v>1</v>
      </c>
      <c r="K164" s="7" t="s">
        <v>34</v>
      </c>
      <c r="L164" s="7" t="s">
        <v>34</v>
      </c>
      <c r="M164" s="9" t="s">
        <v>34</v>
      </c>
      <c r="N164" s="9"/>
      <c r="O164" s="9">
        <v>9720</v>
      </c>
      <c r="P164" s="9">
        <v>9720</v>
      </c>
      <c r="Q164" s="9"/>
      <c r="R164" s="9">
        <f t="shared" si="53"/>
        <v>9720</v>
      </c>
      <c r="S164" s="9">
        <f t="shared" si="53"/>
        <v>19440</v>
      </c>
      <c r="T164" s="38" t="s">
        <v>32</v>
      </c>
      <c r="U164" s="45"/>
      <c r="V164" s="1"/>
      <c r="W164" s="1"/>
      <c r="X164" s="1"/>
      <c r="Y164" s="1"/>
    </row>
    <row r="165" spans="1:25" ht="18.75" x14ac:dyDescent="0.3">
      <c r="A165" s="7">
        <v>17</v>
      </c>
      <c r="B165" s="51" t="s">
        <v>26</v>
      </c>
      <c r="C165" s="7" t="s">
        <v>59</v>
      </c>
      <c r="D165" s="7">
        <v>1</v>
      </c>
      <c r="E165" s="7">
        <v>1</v>
      </c>
      <c r="F165" s="9">
        <v>264600</v>
      </c>
      <c r="G165" s="7">
        <v>0</v>
      </c>
      <c r="H165" s="7">
        <v>1</v>
      </c>
      <c r="I165" s="7">
        <v>1</v>
      </c>
      <c r="J165" s="7">
        <v>1</v>
      </c>
      <c r="K165" s="7" t="s">
        <v>34</v>
      </c>
      <c r="L165" s="7" t="s">
        <v>34</v>
      </c>
      <c r="M165" s="9" t="s">
        <v>34</v>
      </c>
      <c r="N165" s="9"/>
      <c r="O165" s="9">
        <v>9120</v>
      </c>
      <c r="P165" s="9">
        <v>9000</v>
      </c>
      <c r="Q165" s="9"/>
      <c r="R165" s="9">
        <f t="shared" si="53"/>
        <v>9120</v>
      </c>
      <c r="S165" s="9">
        <f t="shared" si="53"/>
        <v>18120</v>
      </c>
      <c r="T165" s="38">
        <v>22050</v>
      </c>
      <c r="U165" s="45"/>
      <c r="V165" s="1"/>
      <c r="W165" s="1"/>
      <c r="X165" s="1"/>
      <c r="Y165" s="1"/>
    </row>
    <row r="166" spans="1:25" ht="18.75" x14ac:dyDescent="0.3">
      <c r="A166" s="7">
        <v>18</v>
      </c>
      <c r="B166" s="51" t="s">
        <v>86</v>
      </c>
      <c r="C166" s="7" t="s">
        <v>114</v>
      </c>
      <c r="D166" s="7">
        <v>1</v>
      </c>
      <c r="E166" s="7">
        <v>1</v>
      </c>
      <c r="F166" s="9">
        <v>308040</v>
      </c>
      <c r="G166" s="7">
        <v>0</v>
      </c>
      <c r="H166" s="7">
        <v>0</v>
      </c>
      <c r="I166" s="7">
        <v>1</v>
      </c>
      <c r="J166" s="7">
        <v>1</v>
      </c>
      <c r="K166" s="7" t="s">
        <v>34</v>
      </c>
      <c r="L166" s="72" t="s">
        <v>109</v>
      </c>
      <c r="M166" s="9" t="s">
        <v>34</v>
      </c>
      <c r="N166" s="9"/>
      <c r="O166" s="9">
        <v>9960</v>
      </c>
      <c r="P166" s="9">
        <v>10200</v>
      </c>
      <c r="Q166" s="9"/>
      <c r="R166" s="9">
        <f t="shared" si="53"/>
        <v>9960</v>
      </c>
      <c r="S166" s="9">
        <f t="shared" si="53"/>
        <v>20160</v>
      </c>
      <c r="T166" s="38">
        <v>25670</v>
      </c>
      <c r="U166" s="45"/>
      <c r="V166" s="1"/>
      <c r="W166" s="1"/>
      <c r="X166" s="1"/>
      <c r="Y166" s="1"/>
    </row>
    <row r="167" spans="1:25" ht="18.75" x14ac:dyDescent="0.3">
      <c r="A167" s="7">
        <v>19</v>
      </c>
      <c r="B167" s="51" t="s">
        <v>106</v>
      </c>
      <c r="C167" s="7" t="s">
        <v>29</v>
      </c>
      <c r="D167" s="7">
        <v>1</v>
      </c>
      <c r="E167" s="7" t="s">
        <v>34</v>
      </c>
      <c r="F167" s="9">
        <v>0</v>
      </c>
      <c r="G167" s="7">
        <v>0</v>
      </c>
      <c r="H167" s="7" t="s">
        <v>34</v>
      </c>
      <c r="I167" s="7">
        <v>1</v>
      </c>
      <c r="J167" s="7">
        <v>1</v>
      </c>
      <c r="K167" s="7" t="s">
        <v>34</v>
      </c>
      <c r="L167" s="145">
        <v>1</v>
      </c>
      <c r="M167" s="9" t="s">
        <v>34</v>
      </c>
      <c r="N167" s="9"/>
      <c r="O167" s="9">
        <v>355320</v>
      </c>
      <c r="P167" s="9">
        <v>12000</v>
      </c>
      <c r="Q167" s="9"/>
      <c r="R167" s="9">
        <f t="shared" si="53"/>
        <v>355320</v>
      </c>
      <c r="S167" s="9">
        <f t="shared" si="53"/>
        <v>367320</v>
      </c>
      <c r="T167" s="169" t="s">
        <v>33</v>
      </c>
      <c r="U167" s="164">
        <f>R162+R163+R164+R165+R166</f>
        <v>45600</v>
      </c>
      <c r="V167" s="1"/>
      <c r="W167" s="1"/>
      <c r="X167" s="1"/>
      <c r="Y167" s="1"/>
    </row>
    <row r="168" spans="1:25" ht="18.75" x14ac:dyDescent="0.3">
      <c r="A168" s="129">
        <v>20</v>
      </c>
      <c r="B168" s="142" t="s">
        <v>103</v>
      </c>
      <c r="C168" s="129"/>
      <c r="D168" s="129">
        <v>6</v>
      </c>
      <c r="E168" s="129">
        <v>5</v>
      </c>
      <c r="F168" s="130">
        <v>0</v>
      </c>
      <c r="G168" s="129">
        <v>0</v>
      </c>
      <c r="H168" s="129">
        <v>6</v>
      </c>
      <c r="I168" s="129">
        <v>6</v>
      </c>
      <c r="J168" s="129">
        <v>6</v>
      </c>
      <c r="K168" s="129" t="s">
        <v>34</v>
      </c>
      <c r="L168" s="129" t="s">
        <v>34</v>
      </c>
      <c r="M168" s="130" t="s">
        <v>34</v>
      </c>
      <c r="N168" s="130"/>
      <c r="O168" s="130" t="s">
        <v>34</v>
      </c>
      <c r="P168" s="130" t="s">
        <v>34</v>
      </c>
      <c r="Q168" s="130"/>
      <c r="R168" s="130" t="s">
        <v>34</v>
      </c>
      <c r="S168" s="130" t="s">
        <v>34</v>
      </c>
      <c r="T168" s="131" t="s">
        <v>100</v>
      </c>
      <c r="U168" s="45"/>
      <c r="V168" s="1"/>
      <c r="W168" s="1"/>
      <c r="X168" s="1"/>
      <c r="Y168" s="1"/>
    </row>
    <row r="169" spans="1:25" ht="18.75" x14ac:dyDescent="0.3">
      <c r="A169" s="3"/>
      <c r="B169" s="35"/>
      <c r="C169" s="3"/>
      <c r="D169" s="3"/>
      <c r="E169" s="3"/>
      <c r="F169" s="3"/>
      <c r="G169" s="32"/>
      <c r="H169" s="32"/>
      <c r="I169" s="32"/>
      <c r="J169" s="32"/>
      <c r="K169" s="32"/>
      <c r="L169" s="32"/>
      <c r="M169" s="5"/>
      <c r="N169" s="5"/>
      <c r="O169" s="5"/>
      <c r="P169" s="5"/>
      <c r="Q169" s="5"/>
      <c r="R169" s="5"/>
      <c r="S169" s="5"/>
      <c r="T169" s="4" t="s">
        <v>113</v>
      </c>
      <c r="U169" s="45"/>
      <c r="V169" s="1"/>
      <c r="W169" s="1"/>
      <c r="X169" s="1"/>
      <c r="Y169" s="1"/>
    </row>
    <row r="170" spans="1:25" ht="18.75" x14ac:dyDescent="0.3">
      <c r="A170" s="3"/>
      <c r="B170" s="132" t="s">
        <v>35</v>
      </c>
      <c r="C170" s="35" t="s">
        <v>17</v>
      </c>
      <c r="D170" s="3" t="s">
        <v>17</v>
      </c>
      <c r="E170" s="3"/>
      <c r="F170" s="3"/>
      <c r="G170" s="32"/>
      <c r="H170" s="32"/>
      <c r="I170" s="32"/>
      <c r="J170" s="32"/>
      <c r="K170" s="32"/>
      <c r="L170" s="32"/>
      <c r="M170" s="5"/>
      <c r="N170" s="5"/>
      <c r="O170" s="5"/>
      <c r="P170" s="32"/>
      <c r="Q170" s="32"/>
      <c r="R170" s="32"/>
      <c r="S170" s="5"/>
      <c r="T170" s="3"/>
      <c r="U170" s="45"/>
      <c r="V170" s="1"/>
      <c r="W170" s="1"/>
      <c r="X170" s="1"/>
      <c r="Y170" s="1"/>
    </row>
    <row r="171" spans="1:25" ht="18.75" x14ac:dyDescent="0.3">
      <c r="A171" s="3">
        <v>21</v>
      </c>
      <c r="B171" s="35" t="s">
        <v>36</v>
      </c>
      <c r="C171" s="35"/>
      <c r="D171" s="3">
        <v>1</v>
      </c>
      <c r="E171" s="3">
        <v>1</v>
      </c>
      <c r="F171" s="4">
        <v>266760</v>
      </c>
      <c r="G171" s="32">
        <v>0</v>
      </c>
      <c r="H171" s="32">
        <v>1</v>
      </c>
      <c r="I171" s="32">
        <v>1</v>
      </c>
      <c r="J171" s="32">
        <v>1</v>
      </c>
      <c r="K171" s="32" t="s">
        <v>34</v>
      </c>
      <c r="L171" s="32" t="s">
        <v>34</v>
      </c>
      <c r="M171" s="5" t="s">
        <v>34</v>
      </c>
      <c r="N171" s="5"/>
      <c r="O171" s="5">
        <v>8760</v>
      </c>
      <c r="P171" s="5">
        <v>8880</v>
      </c>
      <c r="Q171" s="5"/>
      <c r="R171" s="5">
        <f>Q171+O171</f>
        <v>8760</v>
      </c>
      <c r="S171" s="5">
        <f>R171+P171</f>
        <v>17640</v>
      </c>
      <c r="T171" s="4">
        <v>22230</v>
      </c>
      <c r="U171" s="45"/>
      <c r="V171" s="1"/>
      <c r="W171" s="1"/>
      <c r="X171" s="1"/>
      <c r="Y171" s="1"/>
    </row>
    <row r="172" spans="1:25" ht="18.75" x14ac:dyDescent="0.3">
      <c r="A172" s="32"/>
      <c r="B172" s="132" t="s">
        <v>37</v>
      </c>
      <c r="C172" s="32"/>
      <c r="D172" s="32"/>
      <c r="E172" s="32"/>
      <c r="F172" s="32"/>
      <c r="G172" s="32" t="s">
        <v>17</v>
      </c>
      <c r="H172" s="32"/>
      <c r="I172" s="32"/>
      <c r="J172" s="32" t="s">
        <v>108</v>
      </c>
      <c r="K172" s="32"/>
      <c r="L172" s="32"/>
      <c r="M172" s="5" t="s">
        <v>17</v>
      </c>
      <c r="N172" s="5"/>
      <c r="O172" s="5"/>
      <c r="P172" s="32"/>
      <c r="Q172" s="32"/>
      <c r="R172" s="32"/>
      <c r="S172" s="5"/>
      <c r="T172" s="3"/>
      <c r="U172" s="45" t="s">
        <v>17</v>
      </c>
      <c r="V172" s="1"/>
      <c r="W172" s="1"/>
      <c r="X172" s="1"/>
      <c r="Y172" s="1"/>
    </row>
    <row r="173" spans="1:25" ht="18.75" x14ac:dyDescent="0.3">
      <c r="A173" s="32">
        <v>22</v>
      </c>
      <c r="B173" s="35" t="s">
        <v>87</v>
      </c>
      <c r="C173" s="32"/>
      <c r="D173" s="3">
        <v>1</v>
      </c>
      <c r="E173" s="3">
        <v>1</v>
      </c>
      <c r="F173" s="5">
        <v>244200</v>
      </c>
      <c r="G173" s="32">
        <v>0</v>
      </c>
      <c r="H173" s="32">
        <v>1</v>
      </c>
      <c r="I173" s="32">
        <v>1</v>
      </c>
      <c r="J173" s="32">
        <v>1</v>
      </c>
      <c r="K173" s="32" t="s">
        <v>34</v>
      </c>
      <c r="L173" s="32" t="s">
        <v>34</v>
      </c>
      <c r="M173" s="5" t="s">
        <v>34</v>
      </c>
      <c r="N173" s="5"/>
      <c r="O173" s="5">
        <v>10200</v>
      </c>
      <c r="P173" s="5">
        <v>10680</v>
      </c>
      <c r="Q173" s="5"/>
      <c r="R173" s="5">
        <f t="shared" ref="R173:S179" si="54">Q173+O173</f>
        <v>10200</v>
      </c>
      <c r="S173" s="5">
        <f t="shared" si="54"/>
        <v>20880</v>
      </c>
      <c r="T173" s="3">
        <v>20350</v>
      </c>
      <c r="U173" s="45"/>
      <c r="V173" s="1"/>
      <c r="W173" s="1"/>
      <c r="X173" s="1"/>
      <c r="Y173" s="1"/>
    </row>
    <row r="174" spans="1:25" ht="18.75" x14ac:dyDescent="0.3">
      <c r="A174" s="32">
        <v>23</v>
      </c>
      <c r="B174" s="35" t="s">
        <v>38</v>
      </c>
      <c r="C174" s="32"/>
      <c r="D174" s="3">
        <v>1</v>
      </c>
      <c r="E174" s="3">
        <v>1</v>
      </c>
      <c r="F174" s="5">
        <v>215040</v>
      </c>
      <c r="G174" s="32">
        <v>0</v>
      </c>
      <c r="H174" s="32">
        <v>1</v>
      </c>
      <c r="I174" s="32">
        <v>1</v>
      </c>
      <c r="J174" s="32">
        <v>1</v>
      </c>
      <c r="K174" s="32" t="s">
        <v>34</v>
      </c>
      <c r="L174" s="32" t="s">
        <v>34</v>
      </c>
      <c r="M174" s="5" t="s">
        <v>34</v>
      </c>
      <c r="N174" s="5"/>
      <c r="O174" s="5">
        <v>9000</v>
      </c>
      <c r="P174" s="5">
        <v>9360</v>
      </c>
      <c r="Q174" s="5"/>
      <c r="R174" s="5">
        <f t="shared" si="54"/>
        <v>9000</v>
      </c>
      <c r="S174" s="5">
        <f t="shared" si="54"/>
        <v>18360</v>
      </c>
      <c r="T174" s="3">
        <v>17920</v>
      </c>
      <c r="U174" s="45"/>
      <c r="V174" s="1"/>
      <c r="W174" s="1"/>
      <c r="X174" s="1"/>
      <c r="Y174" s="1"/>
    </row>
    <row r="175" spans="1:25" ht="18.75" x14ac:dyDescent="0.3">
      <c r="A175" s="32">
        <v>24</v>
      </c>
      <c r="B175" s="35" t="s">
        <v>39</v>
      </c>
      <c r="C175" s="32"/>
      <c r="D175" s="3">
        <v>1</v>
      </c>
      <c r="E175" s="3">
        <v>1</v>
      </c>
      <c r="F175" s="5">
        <v>212160</v>
      </c>
      <c r="G175" s="32">
        <v>0</v>
      </c>
      <c r="H175" s="32">
        <v>1</v>
      </c>
      <c r="I175" s="32">
        <v>1</v>
      </c>
      <c r="J175" s="32">
        <v>1</v>
      </c>
      <c r="K175" s="32" t="s">
        <v>34</v>
      </c>
      <c r="L175" s="32" t="s">
        <v>34</v>
      </c>
      <c r="M175" s="5" t="s">
        <v>34</v>
      </c>
      <c r="N175" s="5"/>
      <c r="O175" s="5">
        <v>8880</v>
      </c>
      <c r="P175" s="5">
        <v>9240</v>
      </c>
      <c r="Q175" s="5"/>
      <c r="R175" s="5">
        <f t="shared" si="54"/>
        <v>8880</v>
      </c>
      <c r="S175" s="5">
        <f t="shared" si="54"/>
        <v>18120</v>
      </c>
      <c r="T175" s="4">
        <v>17680</v>
      </c>
      <c r="U175" s="45"/>
      <c r="V175" s="1"/>
      <c r="W175" s="1"/>
      <c r="X175" s="1"/>
      <c r="Y175" s="1"/>
    </row>
    <row r="176" spans="1:25" ht="18.75" x14ac:dyDescent="0.3">
      <c r="A176" s="32">
        <v>25</v>
      </c>
      <c r="B176" s="35" t="s">
        <v>40</v>
      </c>
      <c r="C176" s="32"/>
      <c r="D176" s="3">
        <v>1</v>
      </c>
      <c r="E176" s="3">
        <v>1</v>
      </c>
      <c r="F176" s="5">
        <v>177120</v>
      </c>
      <c r="G176" s="32">
        <v>0</v>
      </c>
      <c r="H176" s="32">
        <v>1</v>
      </c>
      <c r="I176" s="32">
        <v>1</v>
      </c>
      <c r="J176" s="32">
        <v>1</v>
      </c>
      <c r="K176" s="32" t="s">
        <v>34</v>
      </c>
      <c r="L176" s="32" t="s">
        <v>34</v>
      </c>
      <c r="M176" s="5" t="s">
        <v>34</v>
      </c>
      <c r="N176" s="5"/>
      <c r="O176" s="5">
        <v>7440</v>
      </c>
      <c r="P176" s="5">
        <v>7680</v>
      </c>
      <c r="Q176" s="5"/>
      <c r="R176" s="5">
        <f t="shared" si="54"/>
        <v>7440</v>
      </c>
      <c r="S176" s="5">
        <f t="shared" si="54"/>
        <v>15120</v>
      </c>
      <c r="T176" s="4">
        <v>14760</v>
      </c>
      <c r="U176" s="45"/>
      <c r="V176" s="1"/>
      <c r="W176" s="1"/>
      <c r="X176" s="1"/>
      <c r="Y176" s="1"/>
    </row>
    <row r="177" spans="1:25" ht="18.75" x14ac:dyDescent="0.3">
      <c r="A177" s="32">
        <v>26</v>
      </c>
      <c r="B177" s="35" t="s">
        <v>41</v>
      </c>
      <c r="C177" s="32"/>
      <c r="D177" s="3">
        <v>1</v>
      </c>
      <c r="E177" s="3">
        <v>1</v>
      </c>
      <c r="F177" s="5">
        <v>168240</v>
      </c>
      <c r="G177" s="32">
        <v>0</v>
      </c>
      <c r="H177" s="32">
        <v>1</v>
      </c>
      <c r="I177" s="32">
        <v>1</v>
      </c>
      <c r="J177" s="32">
        <v>1</v>
      </c>
      <c r="K177" s="32" t="s">
        <v>34</v>
      </c>
      <c r="L177" s="32" t="s">
        <v>34</v>
      </c>
      <c r="M177" s="5" t="s">
        <v>34</v>
      </c>
      <c r="N177" s="5"/>
      <c r="O177" s="5">
        <v>7080</v>
      </c>
      <c r="P177" s="5">
        <v>7320</v>
      </c>
      <c r="Q177" s="5"/>
      <c r="R177" s="5">
        <f t="shared" si="54"/>
        <v>7080</v>
      </c>
      <c r="S177" s="5">
        <f t="shared" si="54"/>
        <v>14400</v>
      </c>
      <c r="T177" s="4">
        <v>14020</v>
      </c>
      <c r="U177" s="45"/>
      <c r="V177" s="1"/>
      <c r="W177" s="1"/>
      <c r="X177" s="1"/>
      <c r="Y177" s="1"/>
    </row>
    <row r="178" spans="1:25" ht="18.75" x14ac:dyDescent="0.3">
      <c r="A178" s="32">
        <v>27</v>
      </c>
      <c r="B178" s="35" t="s">
        <v>40</v>
      </c>
      <c r="C178" s="33"/>
      <c r="D178" s="3">
        <v>1</v>
      </c>
      <c r="E178" s="3">
        <v>1</v>
      </c>
      <c r="F178" s="5">
        <v>122640</v>
      </c>
      <c r="G178" s="32">
        <v>0</v>
      </c>
      <c r="H178" s="32">
        <v>1</v>
      </c>
      <c r="I178" s="32">
        <v>1</v>
      </c>
      <c r="J178" s="32">
        <v>1</v>
      </c>
      <c r="K178" s="32" t="s">
        <v>34</v>
      </c>
      <c r="L178" s="32" t="s">
        <v>34</v>
      </c>
      <c r="M178" s="5" t="s">
        <v>34</v>
      </c>
      <c r="N178" s="5"/>
      <c r="O178" s="5">
        <v>5160</v>
      </c>
      <c r="P178" s="5">
        <v>5400</v>
      </c>
      <c r="Q178" s="5"/>
      <c r="R178" s="5">
        <f t="shared" si="54"/>
        <v>5160</v>
      </c>
      <c r="S178" s="5">
        <f t="shared" si="54"/>
        <v>10560</v>
      </c>
      <c r="T178" s="4">
        <v>10220</v>
      </c>
      <c r="U178" s="45" t="s">
        <v>17</v>
      </c>
      <c r="V178" s="1"/>
      <c r="W178" s="1"/>
      <c r="X178" s="1"/>
      <c r="Y178" s="1"/>
    </row>
    <row r="179" spans="1:25" ht="18.75" x14ac:dyDescent="0.3">
      <c r="A179" s="32">
        <v>28</v>
      </c>
      <c r="B179" s="35" t="s">
        <v>90</v>
      </c>
      <c r="C179" s="33"/>
      <c r="D179" s="36">
        <v>1</v>
      </c>
      <c r="E179" s="36" t="s">
        <v>34</v>
      </c>
      <c r="F179" s="9">
        <v>180000</v>
      </c>
      <c r="G179" s="7">
        <v>0</v>
      </c>
      <c r="H179" s="7">
        <v>1</v>
      </c>
      <c r="I179" s="7">
        <v>1</v>
      </c>
      <c r="J179" s="7">
        <v>1</v>
      </c>
      <c r="K179" s="72" t="s">
        <v>34</v>
      </c>
      <c r="L179" s="7" t="s">
        <v>34</v>
      </c>
      <c r="M179" s="9" t="s">
        <v>34</v>
      </c>
      <c r="N179" s="9"/>
      <c r="O179" s="9">
        <v>7200</v>
      </c>
      <c r="P179" s="9">
        <v>7560</v>
      </c>
      <c r="Q179" s="9"/>
      <c r="R179" s="9">
        <f t="shared" si="54"/>
        <v>7200</v>
      </c>
      <c r="S179" s="9">
        <f t="shared" si="54"/>
        <v>14760</v>
      </c>
      <c r="T179" s="38" t="s">
        <v>32</v>
      </c>
      <c r="U179" s="45"/>
      <c r="V179" s="1"/>
      <c r="W179" s="1"/>
      <c r="X179" s="1"/>
      <c r="Y179" s="1"/>
    </row>
    <row r="180" spans="1:25" ht="18.75" x14ac:dyDescent="0.3">
      <c r="A180" s="32">
        <v>29</v>
      </c>
      <c r="B180" s="35" t="s">
        <v>42</v>
      </c>
      <c r="C180" s="32"/>
      <c r="D180" s="3">
        <v>3</v>
      </c>
      <c r="E180" s="3">
        <v>3</v>
      </c>
      <c r="F180" s="5">
        <v>0</v>
      </c>
      <c r="G180" s="32">
        <v>0</v>
      </c>
      <c r="H180" s="32">
        <v>3</v>
      </c>
      <c r="I180" s="32">
        <v>3</v>
      </c>
      <c r="J180" s="32">
        <v>3</v>
      </c>
      <c r="K180" s="32" t="s">
        <v>34</v>
      </c>
      <c r="L180" s="32" t="s">
        <v>34</v>
      </c>
      <c r="M180" s="5" t="s">
        <v>34</v>
      </c>
      <c r="N180" s="5"/>
      <c r="O180" s="5" t="s">
        <v>34</v>
      </c>
      <c r="P180" s="5" t="s">
        <v>34</v>
      </c>
      <c r="Q180" s="5"/>
      <c r="R180" s="5" t="s">
        <v>34</v>
      </c>
      <c r="S180" s="5" t="s">
        <v>34</v>
      </c>
      <c r="T180" s="4" t="s">
        <v>100</v>
      </c>
      <c r="U180" s="45"/>
      <c r="V180" s="1"/>
      <c r="W180" s="1"/>
      <c r="X180" s="1"/>
      <c r="Y180" s="1"/>
    </row>
    <row r="181" spans="1:25" ht="18.75" x14ac:dyDescent="0.3">
      <c r="A181" s="32">
        <v>30</v>
      </c>
      <c r="B181" s="35" t="s">
        <v>89</v>
      </c>
      <c r="C181" s="32"/>
      <c r="D181" s="3">
        <v>1</v>
      </c>
      <c r="E181" s="3">
        <v>1</v>
      </c>
      <c r="F181" s="5">
        <v>154440</v>
      </c>
      <c r="G181" s="32">
        <v>0</v>
      </c>
      <c r="H181" s="32">
        <v>1</v>
      </c>
      <c r="I181" s="32">
        <v>1</v>
      </c>
      <c r="J181" s="32">
        <v>1</v>
      </c>
      <c r="K181" s="32" t="s">
        <v>34</v>
      </c>
      <c r="L181" s="32" t="s">
        <v>34</v>
      </c>
      <c r="M181" s="5" t="s">
        <v>34</v>
      </c>
      <c r="N181" s="5"/>
      <c r="O181" s="5">
        <v>6480</v>
      </c>
      <c r="P181" s="5">
        <v>6720</v>
      </c>
      <c r="Q181" s="5"/>
      <c r="R181" s="5">
        <f t="shared" ref="R181:S184" si="55">Q181+O181</f>
        <v>6480</v>
      </c>
      <c r="S181" s="5">
        <f t="shared" si="55"/>
        <v>13200</v>
      </c>
      <c r="T181" s="4" t="s">
        <v>88</v>
      </c>
      <c r="U181" s="45"/>
      <c r="V181" s="1"/>
      <c r="W181" s="1"/>
      <c r="X181" s="1"/>
      <c r="Y181" s="1"/>
    </row>
    <row r="182" spans="1:25" ht="18.75" x14ac:dyDescent="0.3">
      <c r="A182" s="32">
        <v>31</v>
      </c>
      <c r="B182" s="35" t="s">
        <v>43</v>
      </c>
      <c r="C182" s="32"/>
      <c r="D182" s="3">
        <v>1</v>
      </c>
      <c r="E182" s="3">
        <v>1</v>
      </c>
      <c r="F182" s="5">
        <v>151320</v>
      </c>
      <c r="G182" s="32">
        <v>0</v>
      </c>
      <c r="H182" s="32">
        <v>1</v>
      </c>
      <c r="I182" s="32">
        <v>1</v>
      </c>
      <c r="J182" s="32">
        <v>1</v>
      </c>
      <c r="K182" s="32" t="s">
        <v>34</v>
      </c>
      <c r="L182" s="32" t="s">
        <v>34</v>
      </c>
      <c r="M182" s="5" t="s">
        <v>34</v>
      </c>
      <c r="N182" s="5"/>
      <c r="O182" s="5">
        <v>6360</v>
      </c>
      <c r="P182" s="5">
        <v>6600</v>
      </c>
      <c r="Q182" s="5"/>
      <c r="R182" s="5">
        <f t="shared" si="55"/>
        <v>6360</v>
      </c>
      <c r="S182" s="5">
        <f t="shared" si="55"/>
        <v>12960</v>
      </c>
      <c r="T182" s="4">
        <v>12610</v>
      </c>
      <c r="U182" s="45"/>
      <c r="V182" s="1"/>
      <c r="W182" s="1"/>
      <c r="X182" s="1"/>
      <c r="Y182" s="1"/>
    </row>
    <row r="183" spans="1:25" ht="18.75" x14ac:dyDescent="0.3">
      <c r="A183" s="33">
        <v>32</v>
      </c>
      <c r="B183" s="35" t="s">
        <v>65</v>
      </c>
      <c r="C183" s="32"/>
      <c r="D183" s="3">
        <v>1</v>
      </c>
      <c r="E183" s="3">
        <v>1</v>
      </c>
      <c r="F183" s="5">
        <v>151800</v>
      </c>
      <c r="G183" s="32">
        <v>0</v>
      </c>
      <c r="H183" s="32">
        <v>1</v>
      </c>
      <c r="I183" s="32">
        <v>1</v>
      </c>
      <c r="J183" s="32">
        <v>1</v>
      </c>
      <c r="K183" s="32" t="s">
        <v>34</v>
      </c>
      <c r="L183" s="32" t="s">
        <v>34</v>
      </c>
      <c r="M183" s="5" t="s">
        <v>34</v>
      </c>
      <c r="N183" s="5"/>
      <c r="O183" s="5">
        <v>6360</v>
      </c>
      <c r="P183" s="5">
        <v>6600</v>
      </c>
      <c r="Q183" s="5"/>
      <c r="R183" s="5">
        <f t="shared" si="55"/>
        <v>6360</v>
      </c>
      <c r="S183" s="5">
        <f t="shared" si="55"/>
        <v>12960</v>
      </c>
      <c r="T183" s="4">
        <v>12650</v>
      </c>
      <c r="U183" s="45"/>
      <c r="V183" s="1"/>
      <c r="W183" s="1"/>
      <c r="X183" s="1"/>
      <c r="Y183" s="1"/>
    </row>
    <row r="184" spans="1:25" ht="18.75" x14ac:dyDescent="0.3">
      <c r="A184" s="13">
        <v>33</v>
      </c>
      <c r="B184" s="121" t="s">
        <v>65</v>
      </c>
      <c r="C184" s="16"/>
      <c r="D184" s="40">
        <v>1</v>
      </c>
      <c r="E184" s="40">
        <v>1</v>
      </c>
      <c r="F184" s="50">
        <v>148200</v>
      </c>
      <c r="G184" s="13">
        <v>0</v>
      </c>
      <c r="H184" s="13">
        <v>1</v>
      </c>
      <c r="I184" s="13">
        <v>1</v>
      </c>
      <c r="J184" s="13">
        <v>1</v>
      </c>
      <c r="K184" s="13" t="s">
        <v>34</v>
      </c>
      <c r="L184" s="13" t="s">
        <v>34</v>
      </c>
      <c r="M184" s="50" t="s">
        <v>34</v>
      </c>
      <c r="N184" s="50"/>
      <c r="O184" s="50">
        <v>6240</v>
      </c>
      <c r="P184" s="50">
        <v>6480</v>
      </c>
      <c r="Q184" s="50"/>
      <c r="R184" s="50">
        <f t="shared" si="55"/>
        <v>6240</v>
      </c>
      <c r="S184" s="50">
        <f t="shared" si="55"/>
        <v>12720</v>
      </c>
      <c r="T184" s="122">
        <v>12350</v>
      </c>
      <c r="U184" s="162">
        <f>R173+R174+R175+R176+R177+R178+R181+R182+R183+R184</f>
        <v>73200</v>
      </c>
      <c r="V184" s="1"/>
      <c r="W184" s="1"/>
      <c r="X184" s="1"/>
      <c r="Y184" s="1"/>
    </row>
    <row r="185" spans="1:25" ht="18.75" x14ac:dyDescent="0.3">
      <c r="A185" s="137"/>
      <c r="B185" s="124"/>
      <c r="C185" s="17"/>
      <c r="D185" s="125"/>
      <c r="E185" s="125"/>
      <c r="F185" s="10"/>
      <c r="G185" s="137"/>
      <c r="H185" s="137"/>
      <c r="I185" s="137"/>
      <c r="J185" s="137"/>
      <c r="K185" s="137"/>
      <c r="L185" s="137"/>
      <c r="M185" s="10"/>
      <c r="N185" s="10"/>
      <c r="O185" s="10"/>
      <c r="P185" s="10"/>
      <c r="Q185" s="10"/>
      <c r="R185" s="10"/>
      <c r="S185" s="10"/>
      <c r="T185" s="126"/>
      <c r="U185" s="45"/>
      <c r="V185" s="1"/>
      <c r="W185" s="1"/>
      <c r="X185" s="1"/>
      <c r="Y185" s="1"/>
    </row>
    <row r="186" spans="1:25" ht="18.75" x14ac:dyDescent="0.3">
      <c r="A186" s="137"/>
      <c r="B186" s="124"/>
      <c r="C186" s="17"/>
      <c r="D186" s="125"/>
      <c r="E186" s="125"/>
      <c r="F186" s="10"/>
      <c r="G186" s="137"/>
      <c r="H186" s="137"/>
      <c r="I186" s="137"/>
      <c r="J186" s="137"/>
      <c r="K186" s="137"/>
      <c r="L186" s="137"/>
      <c r="M186" s="10"/>
      <c r="N186" s="10"/>
      <c r="O186" s="10"/>
      <c r="P186" s="10"/>
      <c r="Q186" s="10"/>
      <c r="R186" s="10"/>
      <c r="S186" s="10"/>
      <c r="T186" s="126"/>
      <c r="U186" s="45"/>
      <c r="V186" s="1"/>
      <c r="W186" s="1"/>
      <c r="X186" s="1"/>
      <c r="Y186" s="1"/>
    </row>
    <row r="187" spans="1:25" ht="18.75" x14ac:dyDescent="0.3">
      <c r="A187" s="94"/>
      <c r="B187" s="94"/>
      <c r="C187" s="94"/>
      <c r="D187" s="94"/>
      <c r="E187" s="95"/>
      <c r="F187" s="95"/>
      <c r="G187" s="95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6"/>
      <c r="U187" s="45"/>
      <c r="V187" s="1"/>
      <c r="W187" s="1"/>
      <c r="X187" s="1"/>
      <c r="Y187" s="1"/>
    </row>
    <row r="188" spans="1:25" ht="18.75" x14ac:dyDescent="0.3">
      <c r="A188" s="139"/>
      <c r="B188" s="6"/>
      <c r="C188" s="6"/>
      <c r="D188" s="6" t="s">
        <v>2</v>
      </c>
      <c r="E188" s="237" t="s">
        <v>4</v>
      </c>
      <c r="F188" s="249"/>
      <c r="G188" s="235"/>
      <c r="H188" s="250" t="s">
        <v>5</v>
      </c>
      <c r="I188" s="251"/>
      <c r="J188" s="252"/>
      <c r="K188" s="251" t="s">
        <v>7</v>
      </c>
      <c r="L188" s="251"/>
      <c r="M188" s="251"/>
      <c r="N188" s="250" t="s">
        <v>77</v>
      </c>
      <c r="O188" s="251"/>
      <c r="P188" s="252"/>
      <c r="Q188" s="250" t="s">
        <v>71</v>
      </c>
      <c r="R188" s="251"/>
      <c r="S188" s="252"/>
      <c r="T188" s="27"/>
      <c r="U188" s="45"/>
      <c r="V188" s="1"/>
      <c r="W188" s="1"/>
      <c r="X188" s="1"/>
      <c r="Y188" s="1"/>
    </row>
    <row r="189" spans="1:25" ht="18.75" x14ac:dyDescent="0.3">
      <c r="A189" s="136" t="s">
        <v>0</v>
      </c>
      <c r="B189" s="7" t="s">
        <v>1</v>
      </c>
      <c r="C189" s="7" t="s">
        <v>69</v>
      </c>
      <c r="D189" s="7" t="s">
        <v>3</v>
      </c>
      <c r="E189" s="238"/>
      <c r="F189" s="244"/>
      <c r="G189" s="236"/>
      <c r="H189" s="245" t="s">
        <v>6</v>
      </c>
      <c r="I189" s="246"/>
      <c r="J189" s="247"/>
      <c r="K189" s="246" t="s">
        <v>8</v>
      </c>
      <c r="L189" s="246"/>
      <c r="M189" s="246"/>
      <c r="N189" s="245"/>
      <c r="O189" s="246"/>
      <c r="P189" s="247"/>
      <c r="Q189" s="136"/>
      <c r="R189" s="137"/>
      <c r="S189" s="138"/>
      <c r="T189" s="28" t="s">
        <v>9</v>
      </c>
      <c r="U189" s="45"/>
      <c r="V189" s="1"/>
      <c r="W189" s="1"/>
      <c r="X189" s="1"/>
      <c r="Y189" s="1"/>
    </row>
    <row r="190" spans="1:25" ht="18.75" x14ac:dyDescent="0.3">
      <c r="A190" s="136"/>
      <c r="B190" s="7"/>
      <c r="C190" s="7" t="s">
        <v>70</v>
      </c>
      <c r="D190" s="7"/>
      <c r="E190" s="139" t="s">
        <v>2</v>
      </c>
      <c r="F190" s="135" t="s">
        <v>75</v>
      </c>
      <c r="G190" s="140" t="s">
        <v>72</v>
      </c>
      <c r="H190" s="237">
        <v>2564</v>
      </c>
      <c r="I190" s="239">
        <v>2565</v>
      </c>
      <c r="J190" s="235">
        <v>2566</v>
      </c>
      <c r="K190" s="237">
        <v>2564</v>
      </c>
      <c r="L190" s="239">
        <v>2565</v>
      </c>
      <c r="M190" s="235">
        <v>2566</v>
      </c>
      <c r="N190" s="237">
        <v>2564</v>
      </c>
      <c r="O190" s="239">
        <v>2565</v>
      </c>
      <c r="P190" s="235">
        <v>2566</v>
      </c>
      <c r="Q190" s="237">
        <v>2564</v>
      </c>
      <c r="R190" s="239">
        <v>2565</v>
      </c>
      <c r="S190" s="235">
        <v>2566</v>
      </c>
      <c r="T190" s="28"/>
      <c r="U190" s="45"/>
      <c r="V190" s="1"/>
      <c r="W190" s="1"/>
      <c r="X190" s="1"/>
      <c r="Y190" s="1"/>
    </row>
    <row r="191" spans="1:25" ht="18.75" x14ac:dyDescent="0.3">
      <c r="A191" s="26"/>
      <c r="B191" s="24"/>
      <c r="C191" s="24"/>
      <c r="D191" s="24"/>
      <c r="E191" s="26" t="s">
        <v>74</v>
      </c>
      <c r="F191" s="47">
        <v>1</v>
      </c>
      <c r="G191" s="48" t="s">
        <v>73</v>
      </c>
      <c r="H191" s="238"/>
      <c r="I191" s="240"/>
      <c r="J191" s="236"/>
      <c r="K191" s="238"/>
      <c r="L191" s="240"/>
      <c r="M191" s="236"/>
      <c r="N191" s="238"/>
      <c r="O191" s="240"/>
      <c r="P191" s="236"/>
      <c r="Q191" s="238"/>
      <c r="R191" s="240"/>
      <c r="S191" s="236"/>
      <c r="T191" s="64"/>
      <c r="U191" s="1"/>
      <c r="V191" s="1"/>
      <c r="W191" s="1"/>
      <c r="X191" s="1"/>
      <c r="Y191" s="1"/>
    </row>
    <row r="192" spans="1:25" ht="18.75" x14ac:dyDescent="0.3">
      <c r="A192" s="12">
        <v>34</v>
      </c>
      <c r="B192" s="30" t="s">
        <v>65</v>
      </c>
      <c r="C192" s="34"/>
      <c r="D192" s="31">
        <v>1</v>
      </c>
      <c r="E192" s="31">
        <v>1</v>
      </c>
      <c r="F192" s="8">
        <v>116760</v>
      </c>
      <c r="G192" s="12">
        <v>0</v>
      </c>
      <c r="H192" s="12">
        <v>1</v>
      </c>
      <c r="I192" s="12">
        <v>1</v>
      </c>
      <c r="J192" s="12">
        <v>1</v>
      </c>
      <c r="K192" s="12" t="s">
        <v>34</v>
      </c>
      <c r="L192" s="12" t="s">
        <v>34</v>
      </c>
      <c r="M192" s="8" t="s">
        <v>34</v>
      </c>
      <c r="N192" s="8"/>
      <c r="O192" s="8">
        <v>4920</v>
      </c>
      <c r="P192" s="8">
        <v>5160</v>
      </c>
      <c r="Q192" s="8"/>
      <c r="R192" s="8">
        <f t="shared" ref="R192:S192" si="56">Q192+O192</f>
        <v>4920</v>
      </c>
      <c r="S192" s="8">
        <f t="shared" si="56"/>
        <v>10080</v>
      </c>
      <c r="T192" s="127">
        <v>9730</v>
      </c>
      <c r="U192" s="1" t="s">
        <v>17</v>
      </c>
      <c r="V192" s="1"/>
      <c r="W192" s="1"/>
      <c r="X192" s="1"/>
      <c r="Y192" s="1"/>
    </row>
    <row r="193" spans="1:25" ht="18.75" x14ac:dyDescent="0.3">
      <c r="A193" s="32"/>
      <c r="B193" s="123" t="s">
        <v>44</v>
      </c>
      <c r="C193" s="35"/>
      <c r="D193" s="3"/>
      <c r="E193" s="3"/>
      <c r="F193" s="5"/>
      <c r="G193" s="5"/>
      <c r="H193" s="32"/>
      <c r="I193" s="32"/>
      <c r="J193" s="32"/>
      <c r="K193" s="32"/>
      <c r="L193" s="32"/>
      <c r="M193" s="5"/>
      <c r="N193" s="5"/>
      <c r="O193" s="5"/>
      <c r="P193" s="5"/>
      <c r="Q193" s="5"/>
      <c r="R193" s="5"/>
      <c r="S193" s="5"/>
      <c r="T193" s="4"/>
      <c r="U193" s="1"/>
      <c r="V193" s="1"/>
      <c r="W193" s="1"/>
      <c r="X193" s="1"/>
      <c r="Y193" s="1"/>
    </row>
    <row r="194" spans="1:25" ht="18.75" x14ac:dyDescent="0.3">
      <c r="A194" s="32">
        <v>35</v>
      </c>
      <c r="B194" s="35" t="s">
        <v>45</v>
      </c>
      <c r="C194" s="35"/>
      <c r="D194" s="3">
        <v>7</v>
      </c>
      <c r="E194" s="3">
        <v>4</v>
      </c>
      <c r="F194" s="5">
        <v>756000</v>
      </c>
      <c r="G194" s="5">
        <v>0</v>
      </c>
      <c r="H194" s="32">
        <v>7</v>
      </c>
      <c r="I194" s="32">
        <v>7</v>
      </c>
      <c r="J194" s="32">
        <v>7</v>
      </c>
      <c r="K194" s="32" t="s">
        <v>34</v>
      </c>
      <c r="L194" s="32" t="s">
        <v>34</v>
      </c>
      <c r="M194" s="5" t="s">
        <v>34</v>
      </c>
      <c r="N194" s="5"/>
      <c r="O194" s="5">
        <v>0</v>
      </c>
      <c r="P194" s="5">
        <v>0</v>
      </c>
      <c r="Q194" s="5"/>
      <c r="R194" s="5">
        <f t="shared" ref="R194:S197" si="57">Q194+O194</f>
        <v>0</v>
      </c>
      <c r="S194" s="5">
        <f t="shared" si="57"/>
        <v>0</v>
      </c>
      <c r="T194" s="4" t="s">
        <v>111</v>
      </c>
      <c r="U194" s="1"/>
      <c r="V194" s="1"/>
      <c r="W194" s="1"/>
      <c r="X194" s="1"/>
      <c r="Y194" s="1"/>
    </row>
    <row r="195" spans="1:25" ht="18.75" x14ac:dyDescent="0.3">
      <c r="A195" s="32">
        <v>36</v>
      </c>
      <c r="B195" s="35" t="s">
        <v>46</v>
      </c>
      <c r="C195" s="35"/>
      <c r="D195" s="3">
        <v>1</v>
      </c>
      <c r="E195" s="3">
        <v>1</v>
      </c>
      <c r="F195" s="5">
        <v>108000</v>
      </c>
      <c r="G195" s="5">
        <v>0</v>
      </c>
      <c r="H195" s="32">
        <v>1</v>
      </c>
      <c r="I195" s="32">
        <v>1</v>
      </c>
      <c r="J195" s="32">
        <v>1</v>
      </c>
      <c r="K195" s="32" t="s">
        <v>34</v>
      </c>
      <c r="L195" s="32" t="s">
        <v>34</v>
      </c>
      <c r="M195" s="5" t="s">
        <v>34</v>
      </c>
      <c r="N195" s="5"/>
      <c r="O195" s="5">
        <v>0</v>
      </c>
      <c r="P195" s="5">
        <v>0</v>
      </c>
      <c r="Q195" s="5"/>
      <c r="R195" s="5">
        <f t="shared" si="57"/>
        <v>0</v>
      </c>
      <c r="S195" s="5">
        <f t="shared" si="57"/>
        <v>0</v>
      </c>
      <c r="T195" s="4">
        <v>9000</v>
      </c>
      <c r="U195" s="1"/>
      <c r="V195" s="1"/>
      <c r="W195" s="1"/>
      <c r="X195" s="1"/>
      <c r="Y195" s="1"/>
    </row>
    <row r="196" spans="1:25" ht="18.75" x14ac:dyDescent="0.3">
      <c r="A196" s="32">
        <v>37</v>
      </c>
      <c r="B196" s="35" t="s">
        <v>47</v>
      </c>
      <c r="C196" s="35"/>
      <c r="D196" s="3">
        <v>9</v>
      </c>
      <c r="E196" s="3">
        <v>6</v>
      </c>
      <c r="F196" s="5">
        <v>972000</v>
      </c>
      <c r="G196" s="5">
        <v>0</v>
      </c>
      <c r="H196" s="32">
        <v>9</v>
      </c>
      <c r="I196" s="32">
        <v>9</v>
      </c>
      <c r="J196" s="32">
        <v>9</v>
      </c>
      <c r="K196" s="32" t="s">
        <v>34</v>
      </c>
      <c r="L196" s="32" t="s">
        <v>34</v>
      </c>
      <c r="M196" s="5" t="s">
        <v>34</v>
      </c>
      <c r="N196" s="5"/>
      <c r="O196" s="5">
        <v>0</v>
      </c>
      <c r="P196" s="5">
        <v>0</v>
      </c>
      <c r="Q196" s="5"/>
      <c r="R196" s="5">
        <f t="shared" si="57"/>
        <v>0</v>
      </c>
      <c r="S196" s="5">
        <f t="shared" si="57"/>
        <v>0</v>
      </c>
      <c r="T196" s="4" t="s">
        <v>111</v>
      </c>
      <c r="U196" s="1"/>
      <c r="V196" s="1"/>
      <c r="W196" s="1"/>
      <c r="X196" s="1"/>
      <c r="Y196" s="1"/>
    </row>
    <row r="197" spans="1:25" ht="18.75" x14ac:dyDescent="0.3">
      <c r="A197" s="32">
        <v>38</v>
      </c>
      <c r="B197" s="35" t="s">
        <v>60</v>
      </c>
      <c r="C197" s="35"/>
      <c r="D197" s="3">
        <v>1</v>
      </c>
      <c r="E197" s="3">
        <v>1</v>
      </c>
      <c r="F197" s="5">
        <v>108000</v>
      </c>
      <c r="G197" s="5">
        <v>0</v>
      </c>
      <c r="H197" s="32">
        <v>1</v>
      </c>
      <c r="I197" s="32">
        <v>1</v>
      </c>
      <c r="J197" s="32">
        <v>1</v>
      </c>
      <c r="K197" s="32" t="s">
        <v>34</v>
      </c>
      <c r="L197" s="32" t="s">
        <v>34</v>
      </c>
      <c r="M197" s="5" t="s">
        <v>34</v>
      </c>
      <c r="N197" s="5"/>
      <c r="O197" s="5">
        <v>0</v>
      </c>
      <c r="P197" s="5">
        <v>0</v>
      </c>
      <c r="Q197" s="5"/>
      <c r="R197" s="5">
        <f t="shared" si="57"/>
        <v>0</v>
      </c>
      <c r="S197" s="5">
        <f t="shared" si="57"/>
        <v>0</v>
      </c>
      <c r="T197" s="4">
        <v>9000</v>
      </c>
      <c r="U197" s="1"/>
      <c r="V197" s="1"/>
      <c r="W197" s="1"/>
      <c r="X197" s="1"/>
      <c r="Y197" s="1"/>
    </row>
    <row r="198" spans="1:25" ht="18.75" x14ac:dyDescent="0.3">
      <c r="A198" s="32">
        <v>39</v>
      </c>
      <c r="B198" s="35" t="s">
        <v>119</v>
      </c>
      <c r="C198" s="35"/>
      <c r="D198" s="3">
        <v>2</v>
      </c>
      <c r="E198" s="3" t="s">
        <v>34</v>
      </c>
      <c r="F198" s="5" t="s">
        <v>34</v>
      </c>
      <c r="G198" s="5">
        <v>0</v>
      </c>
      <c r="H198" s="32" t="s">
        <v>34</v>
      </c>
      <c r="I198" s="32">
        <v>2</v>
      </c>
      <c r="J198" s="32">
        <v>2</v>
      </c>
      <c r="K198" s="32" t="s">
        <v>34</v>
      </c>
      <c r="L198" s="144">
        <v>2</v>
      </c>
      <c r="M198" s="5" t="s">
        <v>34</v>
      </c>
      <c r="N198" s="5"/>
      <c r="O198" s="5">
        <v>216000</v>
      </c>
      <c r="P198" s="5">
        <v>0</v>
      </c>
      <c r="Q198" s="5"/>
      <c r="R198" s="5">
        <v>216000</v>
      </c>
      <c r="S198" s="5">
        <v>216000</v>
      </c>
      <c r="T198" s="168" t="s">
        <v>33</v>
      </c>
      <c r="U198" s="1"/>
      <c r="V198" s="1"/>
      <c r="W198" s="1"/>
      <c r="X198" s="1"/>
      <c r="Y198" s="1"/>
    </row>
    <row r="199" spans="1:25" ht="18.75" x14ac:dyDescent="0.3">
      <c r="A199" s="32">
        <v>40</v>
      </c>
      <c r="B199" s="35" t="s">
        <v>118</v>
      </c>
      <c r="C199" s="35"/>
      <c r="D199" s="3">
        <v>2</v>
      </c>
      <c r="E199" s="3" t="s">
        <v>34</v>
      </c>
      <c r="F199" s="5" t="s">
        <v>34</v>
      </c>
      <c r="G199" s="5">
        <v>0</v>
      </c>
      <c r="H199" s="32" t="s">
        <v>34</v>
      </c>
      <c r="I199" s="32">
        <v>2</v>
      </c>
      <c r="J199" s="32">
        <v>2</v>
      </c>
      <c r="K199" s="32" t="s">
        <v>34</v>
      </c>
      <c r="L199" s="144">
        <v>2</v>
      </c>
      <c r="M199" s="5" t="s">
        <v>34</v>
      </c>
      <c r="N199" s="5"/>
      <c r="O199" s="5">
        <v>216000</v>
      </c>
      <c r="P199" s="5">
        <v>0</v>
      </c>
      <c r="Q199" s="5"/>
      <c r="R199" s="5">
        <v>216000</v>
      </c>
      <c r="S199" s="5">
        <v>216000</v>
      </c>
      <c r="T199" s="168" t="s">
        <v>33</v>
      </c>
      <c r="U199" s="1"/>
      <c r="V199" s="1"/>
      <c r="W199" s="1"/>
      <c r="X199" s="1"/>
      <c r="Y199" s="1"/>
    </row>
    <row r="200" spans="1:25" ht="18.75" x14ac:dyDescent="0.3">
      <c r="A200" s="32">
        <v>41</v>
      </c>
      <c r="B200" s="35" t="s">
        <v>117</v>
      </c>
      <c r="C200" s="35"/>
      <c r="D200" s="3">
        <v>2</v>
      </c>
      <c r="E200" s="3" t="s">
        <v>34</v>
      </c>
      <c r="F200" s="5" t="s">
        <v>34</v>
      </c>
      <c r="G200" s="5">
        <v>0</v>
      </c>
      <c r="H200" s="32" t="s">
        <v>34</v>
      </c>
      <c r="I200" s="32">
        <v>2</v>
      </c>
      <c r="J200" s="32">
        <v>2</v>
      </c>
      <c r="K200" s="32" t="s">
        <v>34</v>
      </c>
      <c r="L200" s="144">
        <v>2</v>
      </c>
      <c r="M200" s="5" t="s">
        <v>34</v>
      </c>
      <c r="N200" s="5"/>
      <c r="O200" s="5">
        <v>216000</v>
      </c>
      <c r="P200" s="5">
        <v>0</v>
      </c>
      <c r="Q200" s="5"/>
      <c r="R200" s="5">
        <v>216000</v>
      </c>
      <c r="S200" s="5">
        <v>216000</v>
      </c>
      <c r="T200" s="168" t="s">
        <v>33</v>
      </c>
      <c r="U200" s="1"/>
      <c r="V200" s="1"/>
      <c r="W200" s="1"/>
      <c r="X200" s="1"/>
      <c r="Y200" s="1"/>
    </row>
    <row r="201" spans="1:25" ht="18.75" x14ac:dyDescent="0.3">
      <c r="A201" s="32"/>
      <c r="B201" s="35"/>
      <c r="C201" s="35"/>
      <c r="D201" s="3"/>
      <c r="E201" s="3"/>
      <c r="F201" s="5"/>
      <c r="G201" s="5"/>
      <c r="H201" s="32"/>
      <c r="I201" s="32"/>
      <c r="J201" s="32"/>
      <c r="K201" s="32"/>
      <c r="L201" s="32"/>
      <c r="M201" s="5"/>
      <c r="N201" s="5"/>
      <c r="O201" s="5"/>
      <c r="P201" s="5"/>
      <c r="Q201" s="5"/>
      <c r="R201" s="5"/>
      <c r="S201" s="5"/>
      <c r="T201" s="4"/>
      <c r="U201" s="162">
        <f>R192+R194+R195+R196+R197+R198+R199+R200</f>
        <v>652920</v>
      </c>
      <c r="V201" s="1"/>
      <c r="W201" s="1"/>
      <c r="X201" s="1"/>
      <c r="Y201" s="1"/>
    </row>
    <row r="202" spans="1:25" ht="18.75" x14ac:dyDescent="0.3">
      <c r="A202" s="32"/>
      <c r="B202" s="41" t="s">
        <v>92</v>
      </c>
      <c r="C202" s="32"/>
      <c r="D202" s="3"/>
      <c r="E202" s="3"/>
      <c r="F202" s="5"/>
      <c r="G202" s="5"/>
      <c r="H202" s="32"/>
      <c r="I202" s="32"/>
      <c r="J202" s="32"/>
      <c r="K202" s="32"/>
      <c r="L202" s="32"/>
      <c r="M202" s="5"/>
      <c r="N202" s="5"/>
      <c r="O202" s="5"/>
      <c r="P202" s="5"/>
      <c r="Q202" s="5"/>
      <c r="R202" s="5"/>
      <c r="S202" s="5"/>
      <c r="T202" s="3"/>
      <c r="U202" s="1"/>
      <c r="V202" s="1"/>
      <c r="W202" s="1"/>
      <c r="X202" s="1"/>
      <c r="Y202" s="1"/>
    </row>
    <row r="203" spans="1:25" ht="18.75" x14ac:dyDescent="0.3">
      <c r="A203" s="32">
        <v>42</v>
      </c>
      <c r="B203" s="35" t="s">
        <v>48</v>
      </c>
      <c r="C203" s="3" t="s">
        <v>91</v>
      </c>
      <c r="D203" s="3">
        <v>1</v>
      </c>
      <c r="E203" s="3">
        <v>1</v>
      </c>
      <c r="F203" s="5">
        <v>422640</v>
      </c>
      <c r="G203" s="5">
        <v>42000</v>
      </c>
      <c r="H203" s="32">
        <v>1</v>
      </c>
      <c r="I203" s="32">
        <v>1</v>
      </c>
      <c r="J203" s="32">
        <v>1</v>
      </c>
      <c r="K203" s="32" t="s">
        <v>34</v>
      </c>
      <c r="L203" s="32" t="s">
        <v>34</v>
      </c>
      <c r="M203" s="5" t="s">
        <v>34</v>
      </c>
      <c r="N203" s="5"/>
      <c r="O203" s="5">
        <v>13200</v>
      </c>
      <c r="P203" s="5">
        <v>13320</v>
      </c>
      <c r="Q203" s="5"/>
      <c r="R203" s="5">
        <f t="shared" ref="R203:S203" si="58">Q203+O203</f>
        <v>13200</v>
      </c>
      <c r="S203" s="5">
        <f t="shared" si="58"/>
        <v>26520</v>
      </c>
      <c r="T203" s="4">
        <v>35220</v>
      </c>
      <c r="U203" s="1"/>
      <c r="V203" s="1"/>
      <c r="W203" s="1"/>
      <c r="X203" s="1"/>
      <c r="Y203" s="1"/>
    </row>
    <row r="204" spans="1:25" ht="18.75" x14ac:dyDescent="0.3">
      <c r="A204" s="32"/>
      <c r="B204" s="35" t="s">
        <v>49</v>
      </c>
      <c r="C204" s="3"/>
      <c r="D204" s="3"/>
      <c r="E204" s="3"/>
      <c r="F204" s="5"/>
      <c r="G204" s="5"/>
      <c r="H204" s="32"/>
      <c r="I204" s="32"/>
      <c r="J204" s="32"/>
      <c r="K204" s="32"/>
      <c r="L204" s="32"/>
      <c r="M204" s="5"/>
      <c r="N204" s="5"/>
      <c r="O204" s="5"/>
      <c r="P204" s="5"/>
      <c r="Q204" s="5"/>
      <c r="R204" s="5"/>
      <c r="S204" s="5"/>
      <c r="T204" s="4"/>
      <c r="U204" s="1"/>
      <c r="V204" s="1"/>
      <c r="W204" s="1"/>
      <c r="X204" s="1"/>
      <c r="Y204" s="1"/>
    </row>
    <row r="205" spans="1:25" ht="18.75" x14ac:dyDescent="0.3">
      <c r="A205" s="32">
        <v>43</v>
      </c>
      <c r="B205" s="35" t="s">
        <v>50</v>
      </c>
      <c r="C205" s="3" t="s">
        <v>91</v>
      </c>
      <c r="D205" s="3">
        <v>1</v>
      </c>
      <c r="E205" s="3">
        <v>0</v>
      </c>
      <c r="F205" s="5">
        <v>393600</v>
      </c>
      <c r="G205" s="5">
        <v>18000</v>
      </c>
      <c r="H205" s="32">
        <v>1</v>
      </c>
      <c r="I205" s="32">
        <v>1</v>
      </c>
      <c r="J205" s="32">
        <v>1</v>
      </c>
      <c r="K205" s="32" t="s">
        <v>34</v>
      </c>
      <c r="L205" s="32" t="s">
        <v>34</v>
      </c>
      <c r="M205" s="5" t="s">
        <v>34</v>
      </c>
      <c r="N205" s="5"/>
      <c r="O205" s="5">
        <v>13620</v>
      </c>
      <c r="P205" s="5">
        <v>13620</v>
      </c>
      <c r="Q205" s="5"/>
      <c r="R205" s="5">
        <f t="shared" ref="R205:S205" si="59">Q205+O205</f>
        <v>13620</v>
      </c>
      <c r="S205" s="5">
        <f t="shared" si="59"/>
        <v>27240</v>
      </c>
      <c r="T205" s="4" t="s">
        <v>32</v>
      </c>
      <c r="U205" s="1"/>
      <c r="V205" s="1"/>
      <c r="W205" s="1"/>
      <c r="X205" s="1"/>
      <c r="Y205" s="1"/>
    </row>
    <row r="206" spans="1:25" ht="18.75" x14ac:dyDescent="0.3">
      <c r="A206" s="32"/>
      <c r="B206" s="35" t="s">
        <v>49</v>
      </c>
      <c r="C206" s="3"/>
      <c r="D206" s="3"/>
      <c r="E206" s="3"/>
      <c r="F206" s="5"/>
      <c r="G206" s="5"/>
      <c r="H206" s="32"/>
      <c r="I206" s="32"/>
      <c r="J206" s="32"/>
      <c r="K206" s="32"/>
      <c r="L206" s="32"/>
      <c r="M206" s="5"/>
      <c r="N206" s="5"/>
      <c r="O206" s="5"/>
      <c r="P206" s="5"/>
      <c r="Q206" s="5"/>
      <c r="R206" s="5"/>
      <c r="S206" s="5"/>
      <c r="T206" s="4"/>
      <c r="U206" s="1"/>
      <c r="V206" s="1"/>
      <c r="W206" s="1"/>
      <c r="X206" s="1"/>
      <c r="Y206" s="1"/>
    </row>
    <row r="207" spans="1:25" ht="18.75" x14ac:dyDescent="0.3">
      <c r="A207" s="32">
        <v>44</v>
      </c>
      <c r="B207" s="35" t="s">
        <v>51</v>
      </c>
      <c r="C207" s="32" t="s">
        <v>29</v>
      </c>
      <c r="D207" s="3">
        <v>1</v>
      </c>
      <c r="E207" s="3">
        <v>0</v>
      </c>
      <c r="F207" s="5">
        <v>355320</v>
      </c>
      <c r="G207" s="5">
        <v>0</v>
      </c>
      <c r="H207" s="32">
        <v>1</v>
      </c>
      <c r="I207" s="32">
        <v>1</v>
      </c>
      <c r="J207" s="32">
        <v>1</v>
      </c>
      <c r="K207" s="32" t="s">
        <v>34</v>
      </c>
      <c r="L207" s="32" t="s">
        <v>34</v>
      </c>
      <c r="M207" s="5" t="s">
        <v>34</v>
      </c>
      <c r="N207" s="5"/>
      <c r="O207" s="5">
        <v>12000</v>
      </c>
      <c r="P207" s="5">
        <v>12000</v>
      </c>
      <c r="Q207" s="5"/>
      <c r="R207" s="5">
        <f t="shared" ref="R207:S209" si="60">Q207+O207</f>
        <v>12000</v>
      </c>
      <c r="S207" s="5">
        <f t="shared" si="60"/>
        <v>24000</v>
      </c>
      <c r="T207" s="4" t="s">
        <v>32</v>
      </c>
      <c r="U207" s="1"/>
      <c r="V207" s="1"/>
      <c r="W207" s="1"/>
      <c r="X207" s="1"/>
      <c r="Y207" s="1"/>
    </row>
    <row r="208" spans="1:25" ht="18.75" x14ac:dyDescent="0.3">
      <c r="A208" s="32">
        <v>45</v>
      </c>
      <c r="B208" s="35" t="s">
        <v>52</v>
      </c>
      <c r="C208" s="32" t="s">
        <v>29</v>
      </c>
      <c r="D208" s="3">
        <v>1</v>
      </c>
      <c r="E208" s="3">
        <v>0</v>
      </c>
      <c r="F208" s="5">
        <v>355320</v>
      </c>
      <c r="G208" s="5">
        <v>0</v>
      </c>
      <c r="H208" s="32">
        <v>1</v>
      </c>
      <c r="I208" s="32">
        <v>1</v>
      </c>
      <c r="J208" s="32">
        <v>1</v>
      </c>
      <c r="K208" s="32" t="s">
        <v>34</v>
      </c>
      <c r="L208" s="32" t="s">
        <v>34</v>
      </c>
      <c r="M208" s="5" t="s">
        <v>34</v>
      </c>
      <c r="N208" s="5"/>
      <c r="O208" s="5">
        <v>12000</v>
      </c>
      <c r="P208" s="5">
        <v>12000</v>
      </c>
      <c r="Q208" s="5"/>
      <c r="R208" s="5">
        <f t="shared" si="60"/>
        <v>12000</v>
      </c>
      <c r="S208" s="5">
        <f t="shared" si="60"/>
        <v>24000</v>
      </c>
      <c r="T208" s="4" t="s">
        <v>32</v>
      </c>
      <c r="U208" s="1"/>
      <c r="V208" s="1"/>
      <c r="W208" s="1"/>
      <c r="X208" s="1"/>
      <c r="Y208" s="1"/>
    </row>
    <row r="209" spans="1:25" ht="18.75" x14ac:dyDescent="0.3">
      <c r="A209" s="32">
        <v>46</v>
      </c>
      <c r="B209" s="35" t="s">
        <v>53</v>
      </c>
      <c r="C209" s="3" t="s">
        <v>29</v>
      </c>
      <c r="D209" s="3">
        <v>1</v>
      </c>
      <c r="E209" s="3">
        <v>0</v>
      </c>
      <c r="F209" s="5">
        <v>249240</v>
      </c>
      <c r="G209" s="5">
        <v>0</v>
      </c>
      <c r="H209" s="32">
        <v>1</v>
      </c>
      <c r="I209" s="32">
        <v>1</v>
      </c>
      <c r="J209" s="32">
        <v>1</v>
      </c>
      <c r="K209" s="32" t="s">
        <v>34</v>
      </c>
      <c r="L209" s="32" t="s">
        <v>34</v>
      </c>
      <c r="M209" s="5" t="s">
        <v>34</v>
      </c>
      <c r="N209" s="5"/>
      <c r="O209" s="5">
        <v>8760</v>
      </c>
      <c r="P209" s="5">
        <v>9000</v>
      </c>
      <c r="Q209" s="5"/>
      <c r="R209" s="5">
        <f t="shared" si="60"/>
        <v>8760</v>
      </c>
      <c r="S209" s="5">
        <f t="shared" si="60"/>
        <v>17760</v>
      </c>
      <c r="T209" s="4" t="s">
        <v>32</v>
      </c>
      <c r="U209" s="1"/>
      <c r="V209" s="1"/>
      <c r="W209" s="1"/>
      <c r="X209" s="1"/>
      <c r="Y209" s="1"/>
    </row>
    <row r="210" spans="1:25" ht="18.75" x14ac:dyDescent="0.3">
      <c r="A210" s="32">
        <v>47</v>
      </c>
      <c r="B210" s="35" t="s">
        <v>54</v>
      </c>
      <c r="C210" s="32" t="s">
        <v>31</v>
      </c>
      <c r="D210" s="3" t="s">
        <v>34</v>
      </c>
      <c r="E210" s="3" t="s">
        <v>34</v>
      </c>
      <c r="F210" s="5"/>
      <c r="G210" s="5"/>
      <c r="H210" s="32"/>
      <c r="I210" s="32"/>
      <c r="J210" s="32"/>
      <c r="K210" s="32"/>
      <c r="L210" s="146">
        <v>-1</v>
      </c>
      <c r="M210" s="5"/>
      <c r="N210" s="5"/>
      <c r="O210" s="5"/>
      <c r="P210" s="5"/>
      <c r="Q210" s="5"/>
      <c r="R210" s="5"/>
      <c r="S210" s="5"/>
      <c r="T210" s="4" t="s">
        <v>110</v>
      </c>
      <c r="U210" s="1"/>
      <c r="V210" s="1"/>
      <c r="W210" s="1"/>
      <c r="X210" s="1"/>
      <c r="Y210" s="1"/>
    </row>
    <row r="211" spans="1:25" ht="18.75" x14ac:dyDescent="0.3">
      <c r="A211" s="32"/>
      <c r="B211" s="123" t="s">
        <v>37</v>
      </c>
      <c r="C211" s="32"/>
      <c r="D211" s="3"/>
      <c r="E211" s="3"/>
      <c r="F211" s="5"/>
      <c r="G211" s="5"/>
      <c r="H211" s="32"/>
      <c r="I211" s="32"/>
      <c r="J211" s="32"/>
      <c r="K211" s="32"/>
      <c r="L211" s="32"/>
      <c r="M211" s="5"/>
      <c r="N211" s="5"/>
      <c r="O211" s="5"/>
      <c r="P211" s="5"/>
      <c r="Q211" s="5"/>
      <c r="R211" s="5"/>
      <c r="S211" s="5"/>
      <c r="T211" s="4"/>
      <c r="U211" s="163">
        <f>R203+R205+R207+R208+R209</f>
        <v>59580</v>
      </c>
      <c r="V211" s="1"/>
      <c r="W211" s="1"/>
      <c r="X211" s="1"/>
      <c r="Y211" s="1"/>
    </row>
    <row r="212" spans="1:25" ht="18.75" x14ac:dyDescent="0.3">
      <c r="A212" s="33">
        <v>48</v>
      </c>
      <c r="B212" s="35" t="s">
        <v>93</v>
      </c>
      <c r="C212" s="35"/>
      <c r="D212" s="3">
        <v>1</v>
      </c>
      <c r="E212" s="3">
        <v>1</v>
      </c>
      <c r="F212" s="5">
        <v>220200</v>
      </c>
      <c r="G212" s="5">
        <v>0</v>
      </c>
      <c r="H212" s="32">
        <v>1</v>
      </c>
      <c r="I212" s="32">
        <v>1</v>
      </c>
      <c r="J212" s="32">
        <v>1</v>
      </c>
      <c r="K212" s="32" t="s">
        <v>34</v>
      </c>
      <c r="L212" s="32" t="s">
        <v>34</v>
      </c>
      <c r="M212" s="5" t="s">
        <v>34</v>
      </c>
      <c r="N212" s="5"/>
      <c r="O212" s="5">
        <v>9240</v>
      </c>
      <c r="P212" s="5">
        <v>9600</v>
      </c>
      <c r="Q212" s="5"/>
      <c r="R212" s="5">
        <f t="shared" ref="R212:S213" si="61">Q212+O212</f>
        <v>9240</v>
      </c>
      <c r="S212" s="5">
        <f t="shared" si="61"/>
        <v>18840</v>
      </c>
      <c r="T212" s="4">
        <v>18350</v>
      </c>
      <c r="U212" s="1"/>
      <c r="V212" s="1"/>
      <c r="W212" s="1"/>
      <c r="X212" s="1"/>
      <c r="Y212" s="1"/>
    </row>
    <row r="213" spans="1:25" ht="18.75" x14ac:dyDescent="0.3">
      <c r="A213" s="32">
        <v>49</v>
      </c>
      <c r="B213" s="35" t="s">
        <v>94</v>
      </c>
      <c r="C213" s="35"/>
      <c r="D213" s="3">
        <v>1</v>
      </c>
      <c r="E213" s="3">
        <v>1</v>
      </c>
      <c r="F213" s="5">
        <v>142200</v>
      </c>
      <c r="G213" s="5">
        <v>0</v>
      </c>
      <c r="H213" s="32">
        <v>1</v>
      </c>
      <c r="I213" s="32">
        <v>1</v>
      </c>
      <c r="J213" s="32">
        <v>1</v>
      </c>
      <c r="K213" s="32" t="s">
        <v>34</v>
      </c>
      <c r="L213" s="32" t="s">
        <v>34</v>
      </c>
      <c r="M213" s="5" t="s">
        <v>34</v>
      </c>
      <c r="N213" s="5"/>
      <c r="O213" s="5">
        <v>6000</v>
      </c>
      <c r="P213" s="5">
        <v>6240</v>
      </c>
      <c r="Q213" s="5"/>
      <c r="R213" s="5">
        <f t="shared" si="61"/>
        <v>6000</v>
      </c>
      <c r="S213" s="5">
        <f t="shared" si="61"/>
        <v>12240</v>
      </c>
      <c r="T213" s="4">
        <v>11850</v>
      </c>
      <c r="U213" s="1"/>
      <c r="V213" s="1"/>
      <c r="W213" s="1"/>
      <c r="X213" s="1"/>
      <c r="Y213" s="1"/>
    </row>
    <row r="214" spans="1:25" ht="18.75" x14ac:dyDescent="0.3">
      <c r="A214" s="32"/>
      <c r="B214" s="123" t="s">
        <v>44</v>
      </c>
      <c r="C214" s="33"/>
      <c r="D214" s="3"/>
      <c r="E214" s="3"/>
      <c r="F214" s="5"/>
      <c r="G214" s="5"/>
      <c r="H214" s="32"/>
      <c r="I214" s="32"/>
      <c r="J214" s="32"/>
      <c r="K214" s="32"/>
      <c r="L214" s="32"/>
      <c r="M214" s="5"/>
      <c r="N214" s="5"/>
      <c r="O214" s="5"/>
      <c r="P214" s="5"/>
      <c r="Q214" s="5"/>
      <c r="R214" s="5"/>
      <c r="S214" s="5"/>
      <c r="T214" s="4"/>
      <c r="U214" s="1"/>
      <c r="V214" s="1"/>
      <c r="W214" s="1"/>
      <c r="X214" s="1"/>
      <c r="Y214" s="1"/>
    </row>
    <row r="215" spans="1:25" ht="18.75" x14ac:dyDescent="0.3">
      <c r="A215" s="32">
        <v>50</v>
      </c>
      <c r="B215" s="35" t="s">
        <v>45</v>
      </c>
      <c r="C215" s="35"/>
      <c r="D215" s="3">
        <v>3</v>
      </c>
      <c r="E215" s="3">
        <v>1</v>
      </c>
      <c r="F215" s="5">
        <v>324000</v>
      </c>
      <c r="G215" s="5">
        <v>0</v>
      </c>
      <c r="H215" s="32">
        <v>3</v>
      </c>
      <c r="I215" s="32">
        <v>3</v>
      </c>
      <c r="J215" s="32">
        <v>3</v>
      </c>
      <c r="K215" s="32" t="s">
        <v>34</v>
      </c>
      <c r="L215" s="32" t="s">
        <v>34</v>
      </c>
      <c r="M215" s="5" t="s">
        <v>34</v>
      </c>
      <c r="N215" s="5"/>
      <c r="O215" s="5">
        <v>0</v>
      </c>
      <c r="P215" s="5">
        <v>0</v>
      </c>
      <c r="Q215" s="5"/>
      <c r="R215" s="5">
        <f t="shared" ref="R215:S215" si="62">Q215+O215</f>
        <v>0</v>
      </c>
      <c r="S215" s="5">
        <f t="shared" si="62"/>
        <v>0</v>
      </c>
      <c r="T215" s="4" t="s">
        <v>112</v>
      </c>
      <c r="U215" s="162">
        <f>R212+R213+R215</f>
        <v>15240</v>
      </c>
      <c r="V215" s="1"/>
      <c r="W215" s="1"/>
      <c r="X215" s="1"/>
      <c r="Y215" s="1"/>
    </row>
    <row r="216" spans="1:25" ht="18.75" x14ac:dyDescent="0.3">
      <c r="A216" s="13"/>
      <c r="B216" s="79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50"/>
      <c r="N216" s="50"/>
      <c r="O216" s="50"/>
      <c r="P216" s="13" t="s">
        <v>17</v>
      </c>
      <c r="Q216" s="13"/>
      <c r="R216" s="13"/>
      <c r="S216" s="50"/>
      <c r="T216" s="80"/>
      <c r="U216" s="1"/>
      <c r="V216" s="1"/>
      <c r="W216" s="1"/>
      <c r="X216" s="1"/>
      <c r="Y216" s="1"/>
    </row>
    <row r="217" spans="1:25" ht="18.75" x14ac:dyDescent="0.3">
      <c r="A217" s="94"/>
      <c r="B217" s="93"/>
      <c r="C217" s="93"/>
      <c r="D217" s="93"/>
      <c r="E217" s="93"/>
      <c r="F217" s="93"/>
      <c r="G217" s="93"/>
      <c r="H217" s="97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1"/>
      <c r="V217" s="1"/>
      <c r="W217" s="1"/>
      <c r="X217" s="1"/>
      <c r="Y217" s="1"/>
    </row>
    <row r="218" spans="1:25" ht="18.75" x14ac:dyDescent="0.3">
      <c r="A218" s="136"/>
      <c r="B218" s="7"/>
      <c r="C218" s="7"/>
      <c r="D218" s="7" t="s">
        <v>2</v>
      </c>
      <c r="E218" s="241" t="s">
        <v>4</v>
      </c>
      <c r="F218" s="242"/>
      <c r="G218" s="243"/>
      <c r="H218" s="245" t="s">
        <v>5</v>
      </c>
      <c r="I218" s="246"/>
      <c r="J218" s="247"/>
      <c r="K218" s="246" t="s">
        <v>7</v>
      </c>
      <c r="L218" s="246"/>
      <c r="M218" s="246"/>
      <c r="N218" s="245" t="s">
        <v>77</v>
      </c>
      <c r="O218" s="246"/>
      <c r="P218" s="247"/>
      <c r="Q218" s="245" t="s">
        <v>71</v>
      </c>
      <c r="R218" s="246"/>
      <c r="S218" s="247"/>
      <c r="T218" s="28"/>
      <c r="U218" s="1"/>
      <c r="V218" s="1"/>
      <c r="W218" s="1"/>
      <c r="X218" s="1"/>
      <c r="Y218" s="1"/>
    </row>
    <row r="219" spans="1:25" ht="18.75" x14ac:dyDescent="0.3">
      <c r="A219" s="136" t="s">
        <v>0</v>
      </c>
      <c r="B219" s="7" t="s">
        <v>1</v>
      </c>
      <c r="C219" s="7" t="s">
        <v>69</v>
      </c>
      <c r="D219" s="7" t="s">
        <v>3</v>
      </c>
      <c r="E219" s="238"/>
      <c r="F219" s="244"/>
      <c r="G219" s="236"/>
      <c r="H219" s="245" t="s">
        <v>6</v>
      </c>
      <c r="I219" s="246"/>
      <c r="J219" s="247"/>
      <c r="K219" s="246" t="s">
        <v>8</v>
      </c>
      <c r="L219" s="246"/>
      <c r="M219" s="246"/>
      <c r="N219" s="245"/>
      <c r="O219" s="246"/>
      <c r="P219" s="247"/>
      <c r="Q219" s="136"/>
      <c r="R219" s="137"/>
      <c r="S219" s="138"/>
      <c r="T219" s="28" t="s">
        <v>9</v>
      </c>
      <c r="U219" s="1"/>
      <c r="V219" s="1"/>
      <c r="W219" s="1"/>
      <c r="X219" s="1"/>
      <c r="Y219" s="1"/>
    </row>
    <row r="220" spans="1:25" ht="18.75" x14ac:dyDescent="0.3">
      <c r="A220" s="136"/>
      <c r="B220" s="7"/>
      <c r="C220" s="7" t="s">
        <v>70</v>
      </c>
      <c r="D220" s="7"/>
      <c r="E220" s="139" t="s">
        <v>2</v>
      </c>
      <c r="F220" s="135" t="s">
        <v>75</v>
      </c>
      <c r="G220" s="140" t="s">
        <v>72</v>
      </c>
      <c r="H220" s="237">
        <v>2564</v>
      </c>
      <c r="I220" s="239">
        <v>2565</v>
      </c>
      <c r="J220" s="235">
        <v>2566</v>
      </c>
      <c r="K220" s="237">
        <v>2564</v>
      </c>
      <c r="L220" s="239">
        <v>2565</v>
      </c>
      <c r="M220" s="235">
        <v>2566</v>
      </c>
      <c r="N220" s="237">
        <v>2564</v>
      </c>
      <c r="O220" s="239">
        <v>2565</v>
      </c>
      <c r="P220" s="235">
        <v>2566</v>
      </c>
      <c r="Q220" s="237">
        <v>2564</v>
      </c>
      <c r="R220" s="239">
        <v>2565</v>
      </c>
      <c r="S220" s="235">
        <v>2566</v>
      </c>
      <c r="T220" s="28"/>
      <c r="U220" s="1"/>
      <c r="V220" s="1"/>
      <c r="W220" s="1"/>
      <c r="X220" s="1"/>
      <c r="Y220" s="1"/>
    </row>
    <row r="221" spans="1:25" ht="18.75" x14ac:dyDescent="0.3">
      <c r="A221" s="26"/>
      <c r="B221" s="24"/>
      <c r="C221" s="24"/>
      <c r="D221" s="24"/>
      <c r="E221" s="26" t="s">
        <v>74</v>
      </c>
      <c r="F221" s="47">
        <v>1</v>
      </c>
      <c r="G221" s="48" t="s">
        <v>73</v>
      </c>
      <c r="H221" s="238"/>
      <c r="I221" s="240"/>
      <c r="J221" s="236"/>
      <c r="K221" s="238"/>
      <c r="L221" s="240"/>
      <c r="M221" s="236"/>
      <c r="N221" s="238"/>
      <c r="O221" s="240"/>
      <c r="P221" s="236"/>
      <c r="Q221" s="238"/>
      <c r="R221" s="240"/>
      <c r="S221" s="236"/>
      <c r="T221" s="64"/>
      <c r="U221" s="1"/>
      <c r="V221" s="1"/>
      <c r="W221" s="1"/>
      <c r="X221" s="1"/>
      <c r="Y221" s="1"/>
    </row>
    <row r="222" spans="1:25" ht="18.75" x14ac:dyDescent="0.3">
      <c r="A222" s="12"/>
      <c r="B222" s="81" t="s">
        <v>101</v>
      </c>
      <c r="C222" s="12"/>
      <c r="D222" s="31"/>
      <c r="E222" s="31"/>
      <c r="F222" s="8"/>
      <c r="G222" s="8"/>
      <c r="H222" s="12"/>
      <c r="I222" s="12"/>
      <c r="J222" s="12"/>
      <c r="K222" s="12"/>
      <c r="L222" s="12"/>
      <c r="M222" s="8"/>
      <c r="N222" s="8"/>
      <c r="O222" s="8"/>
      <c r="P222" s="8"/>
      <c r="Q222" s="8"/>
      <c r="R222" s="8"/>
      <c r="S222" s="8"/>
      <c r="T222" s="31"/>
      <c r="U222" s="1"/>
      <c r="V222" s="1"/>
      <c r="W222" s="1"/>
      <c r="X222" s="1"/>
      <c r="Y222" s="1"/>
    </row>
    <row r="223" spans="1:25" ht="18.75" x14ac:dyDescent="0.3">
      <c r="A223" s="32">
        <v>51</v>
      </c>
      <c r="B223" s="35" t="s">
        <v>55</v>
      </c>
      <c r="C223" s="3" t="s">
        <v>91</v>
      </c>
      <c r="D223" s="3">
        <v>1</v>
      </c>
      <c r="E223" s="3">
        <v>1</v>
      </c>
      <c r="F223" s="5">
        <v>342720</v>
      </c>
      <c r="G223" s="5">
        <v>42000</v>
      </c>
      <c r="H223" s="32">
        <v>1</v>
      </c>
      <c r="I223" s="32">
        <v>1</v>
      </c>
      <c r="J223" s="32">
        <v>1</v>
      </c>
      <c r="K223" s="32" t="s">
        <v>34</v>
      </c>
      <c r="L223" s="32" t="s">
        <v>34</v>
      </c>
      <c r="M223" s="5" t="s">
        <v>34</v>
      </c>
      <c r="N223" s="5"/>
      <c r="O223" s="5">
        <v>13440</v>
      </c>
      <c r="P223" s="5">
        <v>13320</v>
      </c>
      <c r="Q223" s="5"/>
      <c r="R223" s="5">
        <f t="shared" ref="R223:S223" si="63">Q223+O223</f>
        <v>13440</v>
      </c>
      <c r="S223" s="5">
        <f t="shared" si="63"/>
        <v>26760</v>
      </c>
      <c r="T223" s="4">
        <v>28560</v>
      </c>
      <c r="U223" s="1"/>
      <c r="V223" s="1"/>
      <c r="W223" s="1"/>
      <c r="X223" s="1"/>
      <c r="Y223" s="1"/>
    </row>
    <row r="224" spans="1:25" ht="18.75" x14ac:dyDescent="0.3">
      <c r="A224" s="32"/>
      <c r="B224" s="35" t="s">
        <v>56</v>
      </c>
      <c r="C224" s="3"/>
      <c r="D224" s="3"/>
      <c r="E224" s="3"/>
      <c r="F224" s="5"/>
      <c r="G224" s="5"/>
      <c r="H224" s="32"/>
      <c r="I224" s="32"/>
      <c r="J224" s="32"/>
      <c r="K224" s="32"/>
      <c r="L224" s="32"/>
      <c r="M224" s="5"/>
      <c r="N224" s="5"/>
      <c r="O224" s="5"/>
      <c r="P224" s="5"/>
      <c r="Q224" s="5"/>
      <c r="R224" s="5"/>
      <c r="S224" s="5"/>
      <c r="T224" s="4" t="s">
        <v>116</v>
      </c>
      <c r="U224" s="1"/>
      <c r="V224" s="1"/>
      <c r="W224" s="1"/>
      <c r="X224" s="1"/>
      <c r="Y224" s="1"/>
    </row>
    <row r="225" spans="1:25" ht="18.75" x14ac:dyDescent="0.3">
      <c r="A225" s="33">
        <v>52</v>
      </c>
      <c r="B225" s="35" t="s">
        <v>95</v>
      </c>
      <c r="C225" s="3" t="s">
        <v>91</v>
      </c>
      <c r="D225" s="3">
        <v>1</v>
      </c>
      <c r="E225" s="3">
        <v>0</v>
      </c>
      <c r="F225" s="5">
        <v>393600</v>
      </c>
      <c r="G225" s="5">
        <v>18000</v>
      </c>
      <c r="H225" s="32">
        <v>1</v>
      </c>
      <c r="I225" s="32">
        <v>1</v>
      </c>
      <c r="J225" s="32">
        <v>1</v>
      </c>
      <c r="K225" s="32" t="s">
        <v>34</v>
      </c>
      <c r="L225" s="32" t="s">
        <v>34</v>
      </c>
      <c r="M225" s="5" t="s">
        <v>34</v>
      </c>
      <c r="N225" s="5"/>
      <c r="O225" s="5">
        <v>13620</v>
      </c>
      <c r="P225" s="5">
        <v>13620</v>
      </c>
      <c r="Q225" s="5"/>
      <c r="R225" s="5">
        <f t="shared" ref="R225:S225" si="64">Q225+O225</f>
        <v>13620</v>
      </c>
      <c r="S225" s="5">
        <f t="shared" si="64"/>
        <v>27240</v>
      </c>
      <c r="T225" s="4" t="s">
        <v>32</v>
      </c>
      <c r="U225" s="1"/>
      <c r="V225" s="1"/>
      <c r="W225" s="1"/>
      <c r="X225" s="1"/>
      <c r="Y225" s="1"/>
    </row>
    <row r="226" spans="1:25" ht="18.75" x14ac:dyDescent="0.3">
      <c r="A226" s="32"/>
      <c r="B226" s="35" t="s">
        <v>96</v>
      </c>
      <c r="C226" s="3"/>
      <c r="D226" s="3"/>
      <c r="E226" s="3"/>
      <c r="F226" s="5"/>
      <c r="G226" s="5"/>
      <c r="H226" s="32"/>
      <c r="I226" s="32"/>
      <c r="J226" s="32"/>
      <c r="K226" s="32"/>
      <c r="L226" s="32"/>
      <c r="M226" s="5"/>
      <c r="N226" s="5"/>
      <c r="O226" s="5"/>
      <c r="P226" s="5"/>
      <c r="Q226" s="5"/>
      <c r="R226" s="5"/>
      <c r="S226" s="5"/>
      <c r="T226" s="4"/>
      <c r="U226" s="1"/>
      <c r="V226" s="1"/>
      <c r="W226" s="1"/>
      <c r="X226" s="1"/>
      <c r="Y226" s="1"/>
    </row>
    <row r="227" spans="1:25" ht="18.75" x14ac:dyDescent="0.3">
      <c r="A227" s="33">
        <v>53</v>
      </c>
      <c r="B227" s="35" t="s">
        <v>57</v>
      </c>
      <c r="C227" s="32" t="s">
        <v>30</v>
      </c>
      <c r="D227" s="3">
        <v>1</v>
      </c>
      <c r="E227" s="3">
        <v>1</v>
      </c>
      <c r="F227" s="5">
        <v>381120</v>
      </c>
      <c r="G227" s="5">
        <v>0</v>
      </c>
      <c r="H227" s="32">
        <v>1</v>
      </c>
      <c r="I227" s="32">
        <v>1</v>
      </c>
      <c r="J227" s="32">
        <v>1</v>
      </c>
      <c r="K227" s="32" t="s">
        <v>34</v>
      </c>
      <c r="L227" s="32" t="s">
        <v>34</v>
      </c>
      <c r="M227" s="5" t="s">
        <v>34</v>
      </c>
      <c r="N227" s="5"/>
      <c r="O227" s="5">
        <v>12960</v>
      </c>
      <c r="P227" s="5">
        <v>13440</v>
      </c>
      <c r="Q227" s="5"/>
      <c r="R227" s="5">
        <f t="shared" ref="R227:S229" si="65">Q227+O227</f>
        <v>12960</v>
      </c>
      <c r="S227" s="5">
        <f t="shared" si="65"/>
        <v>26400</v>
      </c>
      <c r="T227" s="4">
        <v>31760</v>
      </c>
      <c r="U227" s="1"/>
      <c r="V227" s="1"/>
      <c r="W227" s="1"/>
      <c r="X227" s="1"/>
      <c r="Y227" s="1"/>
    </row>
    <row r="228" spans="1:25" ht="18.75" x14ac:dyDescent="0.3">
      <c r="A228" s="33">
        <v>54</v>
      </c>
      <c r="B228" s="35" t="s">
        <v>57</v>
      </c>
      <c r="C228" s="32" t="s">
        <v>30</v>
      </c>
      <c r="D228" s="3">
        <v>1</v>
      </c>
      <c r="E228" s="3">
        <v>1</v>
      </c>
      <c r="F228" s="5">
        <v>285840</v>
      </c>
      <c r="G228" s="5">
        <v>0</v>
      </c>
      <c r="H228" s="32">
        <v>1</v>
      </c>
      <c r="I228" s="32">
        <v>1</v>
      </c>
      <c r="J228" s="32">
        <v>1</v>
      </c>
      <c r="K228" s="32" t="s">
        <v>34</v>
      </c>
      <c r="L228" s="32" t="s">
        <v>34</v>
      </c>
      <c r="M228" s="5" t="s">
        <v>34</v>
      </c>
      <c r="N228" s="5"/>
      <c r="O228" s="5">
        <v>11160</v>
      </c>
      <c r="P228" s="5">
        <v>11040</v>
      </c>
      <c r="Q228" s="5"/>
      <c r="R228" s="5">
        <f t="shared" si="65"/>
        <v>11160</v>
      </c>
      <c r="S228" s="5">
        <f t="shared" si="65"/>
        <v>22200</v>
      </c>
      <c r="T228" s="4">
        <v>23820</v>
      </c>
      <c r="U228" s="1"/>
      <c r="V228" s="1"/>
      <c r="W228" s="1"/>
      <c r="X228" s="1"/>
      <c r="Y228" s="1"/>
    </row>
    <row r="229" spans="1:25" ht="18.75" x14ac:dyDescent="0.3">
      <c r="A229" s="33">
        <v>55</v>
      </c>
      <c r="B229" s="35" t="s">
        <v>58</v>
      </c>
      <c r="C229" s="3" t="s">
        <v>59</v>
      </c>
      <c r="D229" s="3">
        <v>1</v>
      </c>
      <c r="E229" s="3">
        <v>1</v>
      </c>
      <c r="F229" s="5">
        <v>199800</v>
      </c>
      <c r="G229" s="5">
        <v>0</v>
      </c>
      <c r="H229" s="32">
        <v>1</v>
      </c>
      <c r="I229" s="32">
        <v>1</v>
      </c>
      <c r="J229" s="32">
        <v>1</v>
      </c>
      <c r="K229" s="32" t="s">
        <v>34</v>
      </c>
      <c r="L229" s="32" t="s">
        <v>34</v>
      </c>
      <c r="M229" s="5" t="s">
        <v>34</v>
      </c>
      <c r="N229" s="5"/>
      <c r="O229" s="5">
        <v>7320</v>
      </c>
      <c r="P229" s="5">
        <v>7200</v>
      </c>
      <c r="Q229" s="5"/>
      <c r="R229" s="5">
        <f t="shared" si="65"/>
        <v>7320</v>
      </c>
      <c r="S229" s="5">
        <f t="shared" si="65"/>
        <v>14520</v>
      </c>
      <c r="T229" s="4">
        <v>16650</v>
      </c>
      <c r="U229" s="1"/>
      <c r="V229" s="1"/>
      <c r="W229" s="1"/>
      <c r="X229" s="1"/>
      <c r="Y229" s="1"/>
    </row>
    <row r="230" spans="1:25" ht="18.75" x14ac:dyDescent="0.3">
      <c r="A230" s="33"/>
      <c r="B230" s="123" t="s">
        <v>37</v>
      </c>
      <c r="C230" s="32"/>
      <c r="D230" s="3"/>
      <c r="E230" s="3"/>
      <c r="F230" s="5"/>
      <c r="G230" s="5"/>
      <c r="H230" s="32"/>
      <c r="I230" s="32"/>
      <c r="J230" s="32"/>
      <c r="K230" s="32"/>
      <c r="L230" s="32"/>
      <c r="M230" s="5"/>
      <c r="N230" s="5"/>
      <c r="O230" s="5"/>
      <c r="P230" s="5"/>
      <c r="Q230" s="5"/>
      <c r="R230" s="5"/>
      <c r="S230" s="5"/>
      <c r="T230" s="4"/>
      <c r="U230" s="1"/>
      <c r="V230" s="1"/>
      <c r="W230" s="1"/>
      <c r="X230" s="1"/>
      <c r="Y230" s="1"/>
    </row>
    <row r="231" spans="1:25" ht="18.75" x14ac:dyDescent="0.3">
      <c r="A231" s="33">
        <v>56</v>
      </c>
      <c r="B231" s="35" t="s">
        <v>40</v>
      </c>
      <c r="C231" s="35"/>
      <c r="D231" s="3">
        <v>1</v>
      </c>
      <c r="E231" s="3" t="s">
        <v>34</v>
      </c>
      <c r="F231" s="5">
        <v>138000</v>
      </c>
      <c r="G231" s="5">
        <v>0</v>
      </c>
      <c r="H231" s="32">
        <v>1</v>
      </c>
      <c r="I231" s="32">
        <v>1</v>
      </c>
      <c r="J231" s="32">
        <v>1</v>
      </c>
      <c r="K231" s="32" t="s">
        <v>34</v>
      </c>
      <c r="L231" s="32" t="s">
        <v>34</v>
      </c>
      <c r="M231" s="5" t="s">
        <v>34</v>
      </c>
      <c r="N231" s="5"/>
      <c r="O231" s="5">
        <v>5520</v>
      </c>
      <c r="P231" s="5">
        <v>5760</v>
      </c>
      <c r="Q231" s="5"/>
      <c r="R231" s="5">
        <f t="shared" ref="R231:S235" si="66">Q231+O231</f>
        <v>5520</v>
      </c>
      <c r="S231" s="5">
        <f t="shared" si="66"/>
        <v>11280</v>
      </c>
      <c r="T231" s="4" t="s">
        <v>32</v>
      </c>
      <c r="U231" s="1"/>
      <c r="V231" s="1"/>
      <c r="W231" s="1"/>
      <c r="X231" s="1"/>
      <c r="Y231" s="1"/>
    </row>
    <row r="232" spans="1:25" ht="18.75" x14ac:dyDescent="0.3">
      <c r="A232" s="33">
        <v>57</v>
      </c>
      <c r="B232" s="35" t="s">
        <v>97</v>
      </c>
      <c r="C232" s="35"/>
      <c r="D232" s="3">
        <v>1</v>
      </c>
      <c r="E232" s="3">
        <v>1</v>
      </c>
      <c r="F232" s="5">
        <v>134880</v>
      </c>
      <c r="G232" s="5">
        <v>0</v>
      </c>
      <c r="H232" s="32">
        <v>1</v>
      </c>
      <c r="I232" s="32">
        <v>1</v>
      </c>
      <c r="J232" s="32">
        <v>1</v>
      </c>
      <c r="K232" s="32" t="s">
        <v>34</v>
      </c>
      <c r="L232" s="32" t="s">
        <v>34</v>
      </c>
      <c r="M232" s="5" t="s">
        <v>34</v>
      </c>
      <c r="N232" s="5"/>
      <c r="O232" s="5">
        <v>5640</v>
      </c>
      <c r="P232" s="5">
        <v>5880</v>
      </c>
      <c r="Q232" s="5"/>
      <c r="R232" s="5">
        <f t="shared" si="66"/>
        <v>5640</v>
      </c>
      <c r="S232" s="5">
        <f t="shared" si="66"/>
        <v>11520</v>
      </c>
      <c r="T232" s="4">
        <v>11240</v>
      </c>
      <c r="U232" s="1"/>
      <c r="V232" s="1"/>
      <c r="W232" s="1"/>
      <c r="X232" s="1"/>
      <c r="Y232" s="1"/>
    </row>
    <row r="233" spans="1:25" ht="18.75" x14ac:dyDescent="0.3">
      <c r="A233" s="33">
        <v>58</v>
      </c>
      <c r="B233" s="35" t="s">
        <v>66</v>
      </c>
      <c r="C233" s="35"/>
      <c r="D233" s="3">
        <v>1</v>
      </c>
      <c r="E233" s="3">
        <v>1</v>
      </c>
      <c r="F233" s="5">
        <v>116760</v>
      </c>
      <c r="G233" s="5">
        <v>0</v>
      </c>
      <c r="H233" s="32">
        <v>1</v>
      </c>
      <c r="I233" s="32">
        <v>1</v>
      </c>
      <c r="J233" s="32">
        <v>1</v>
      </c>
      <c r="K233" s="32" t="s">
        <v>34</v>
      </c>
      <c r="L233" s="32" t="s">
        <v>34</v>
      </c>
      <c r="M233" s="5" t="s">
        <v>34</v>
      </c>
      <c r="N233" s="5"/>
      <c r="O233" s="5">
        <v>4920</v>
      </c>
      <c r="P233" s="5">
        <v>5160</v>
      </c>
      <c r="Q233" s="5"/>
      <c r="R233" s="5">
        <f t="shared" si="66"/>
        <v>4920</v>
      </c>
      <c r="S233" s="5">
        <f t="shared" si="66"/>
        <v>10080</v>
      </c>
      <c r="T233" s="4">
        <v>9730</v>
      </c>
      <c r="U233" s="1" t="s">
        <v>17</v>
      </c>
      <c r="V233" s="1"/>
      <c r="W233" s="1"/>
      <c r="X233" s="1"/>
      <c r="Y233" s="1"/>
    </row>
    <row r="234" spans="1:25" ht="18.75" x14ac:dyDescent="0.3">
      <c r="A234" s="33">
        <v>59</v>
      </c>
      <c r="B234" s="35" t="s">
        <v>66</v>
      </c>
      <c r="C234" s="35"/>
      <c r="D234" s="3">
        <v>1</v>
      </c>
      <c r="E234" s="3">
        <v>1</v>
      </c>
      <c r="F234" s="5">
        <v>116760</v>
      </c>
      <c r="G234" s="5">
        <v>0</v>
      </c>
      <c r="H234" s="32">
        <v>1</v>
      </c>
      <c r="I234" s="32">
        <v>1</v>
      </c>
      <c r="J234" s="32">
        <v>1</v>
      </c>
      <c r="K234" s="32" t="s">
        <v>34</v>
      </c>
      <c r="L234" s="32" t="s">
        <v>34</v>
      </c>
      <c r="M234" s="5" t="s">
        <v>34</v>
      </c>
      <c r="N234" s="5"/>
      <c r="O234" s="5">
        <v>4920</v>
      </c>
      <c r="P234" s="5">
        <v>5160</v>
      </c>
      <c r="Q234" s="5"/>
      <c r="R234" s="5">
        <f t="shared" si="66"/>
        <v>4920</v>
      </c>
      <c r="S234" s="5">
        <f t="shared" si="66"/>
        <v>10080</v>
      </c>
      <c r="T234" s="4">
        <v>9730</v>
      </c>
      <c r="U234" s="1"/>
      <c r="V234" s="1"/>
      <c r="W234" s="1"/>
      <c r="X234" s="1"/>
      <c r="Y234" s="1"/>
    </row>
    <row r="235" spans="1:25" ht="18.75" x14ac:dyDescent="0.3">
      <c r="A235" s="33">
        <v>60</v>
      </c>
      <c r="B235" s="35" t="s">
        <v>98</v>
      </c>
      <c r="C235" s="35"/>
      <c r="D235" s="3">
        <v>1</v>
      </c>
      <c r="E235" s="3" t="s">
        <v>34</v>
      </c>
      <c r="F235" s="5">
        <v>116760</v>
      </c>
      <c r="G235" s="5">
        <v>0</v>
      </c>
      <c r="H235" s="32">
        <v>1</v>
      </c>
      <c r="I235" s="32">
        <v>1</v>
      </c>
      <c r="J235" s="32">
        <v>1</v>
      </c>
      <c r="K235" s="32" t="s">
        <v>34</v>
      </c>
      <c r="L235" s="32" t="s">
        <v>34</v>
      </c>
      <c r="M235" s="5" t="s">
        <v>34</v>
      </c>
      <c r="N235" s="5"/>
      <c r="O235" s="5">
        <v>4920</v>
      </c>
      <c r="P235" s="5">
        <v>5160</v>
      </c>
      <c r="Q235" s="5"/>
      <c r="R235" s="5">
        <f t="shared" si="66"/>
        <v>4920</v>
      </c>
      <c r="S235" s="5">
        <f t="shared" si="66"/>
        <v>10080</v>
      </c>
      <c r="T235" s="4" t="s">
        <v>32</v>
      </c>
      <c r="U235" s="1"/>
      <c r="V235" s="1"/>
      <c r="W235" s="1"/>
      <c r="X235" s="1"/>
      <c r="Y235" s="1"/>
    </row>
    <row r="236" spans="1:25" ht="18.75" x14ac:dyDescent="0.3">
      <c r="A236" s="33">
        <v>61</v>
      </c>
      <c r="B236" s="35" t="s">
        <v>121</v>
      </c>
      <c r="C236" s="35"/>
      <c r="D236" s="3">
        <v>1</v>
      </c>
      <c r="E236" s="3" t="s">
        <v>34</v>
      </c>
      <c r="F236" s="5">
        <v>0</v>
      </c>
      <c r="G236" s="5">
        <v>0</v>
      </c>
      <c r="H236" s="32" t="s">
        <v>34</v>
      </c>
      <c r="I236" s="32">
        <v>1</v>
      </c>
      <c r="J236" s="32">
        <v>1</v>
      </c>
      <c r="K236" s="32" t="s">
        <v>34</v>
      </c>
      <c r="L236" s="145">
        <v>1</v>
      </c>
      <c r="M236" s="5" t="s">
        <v>34</v>
      </c>
      <c r="N236" s="5"/>
      <c r="O236" s="5">
        <v>138000</v>
      </c>
      <c r="P236" s="5">
        <v>5520</v>
      </c>
      <c r="Q236" s="5"/>
      <c r="R236" s="5">
        <f t="shared" ref="R236" si="67">Q236+O236</f>
        <v>138000</v>
      </c>
      <c r="S236" s="5">
        <f t="shared" ref="S236" si="68">R236+P236</f>
        <v>143520</v>
      </c>
      <c r="T236" s="168" t="s">
        <v>33</v>
      </c>
      <c r="U236" s="1"/>
      <c r="V236" s="1"/>
      <c r="W236" s="1"/>
      <c r="X236" s="1"/>
      <c r="Y236" s="1"/>
    </row>
    <row r="237" spans="1:25" ht="18.75" x14ac:dyDescent="0.3">
      <c r="A237" s="33"/>
      <c r="B237" s="123" t="s">
        <v>44</v>
      </c>
      <c r="C237" s="33"/>
      <c r="D237" s="3"/>
      <c r="E237" s="3"/>
      <c r="F237" s="5"/>
      <c r="G237" s="5"/>
      <c r="H237" s="32"/>
      <c r="I237" s="32"/>
      <c r="J237" s="32"/>
      <c r="K237" s="32"/>
      <c r="L237" s="32"/>
      <c r="M237" s="5"/>
      <c r="N237" s="5"/>
      <c r="O237" s="5"/>
      <c r="P237" s="5"/>
      <c r="Q237" s="5"/>
      <c r="R237" s="5"/>
      <c r="S237" s="5"/>
      <c r="T237" s="4"/>
      <c r="U237" s="1"/>
      <c r="V237" s="1"/>
      <c r="W237" s="1"/>
      <c r="X237" s="1"/>
      <c r="Y237" s="1"/>
    </row>
    <row r="238" spans="1:25" ht="18.75" x14ac:dyDescent="0.3">
      <c r="A238" s="98">
        <v>62</v>
      </c>
      <c r="B238" s="99" t="s">
        <v>45</v>
      </c>
      <c r="C238" s="99"/>
      <c r="D238" s="100">
        <v>6</v>
      </c>
      <c r="E238" s="100">
        <v>4</v>
      </c>
      <c r="F238" s="101">
        <v>540000</v>
      </c>
      <c r="G238" s="101">
        <v>0</v>
      </c>
      <c r="H238" s="102">
        <v>5</v>
      </c>
      <c r="I238" s="102">
        <v>6</v>
      </c>
      <c r="J238" s="102">
        <v>6</v>
      </c>
      <c r="K238" s="102" t="s">
        <v>34</v>
      </c>
      <c r="L238" s="144">
        <v>1</v>
      </c>
      <c r="M238" s="101" t="s">
        <v>34</v>
      </c>
      <c r="N238" s="101"/>
      <c r="O238" s="101">
        <v>0</v>
      </c>
      <c r="P238" s="101">
        <v>0</v>
      </c>
      <c r="Q238" s="101"/>
      <c r="R238" s="101">
        <v>648000</v>
      </c>
      <c r="S238" s="101">
        <v>648000</v>
      </c>
      <c r="T238" s="103" t="s">
        <v>122</v>
      </c>
      <c r="U238" s="162">
        <f>R231+R232+R233+R234+R235+R238</f>
        <v>673920</v>
      </c>
      <c r="V238" s="1"/>
      <c r="W238" s="1"/>
      <c r="X238" s="1"/>
      <c r="Y238" s="1"/>
    </row>
    <row r="239" spans="1:25" ht="18.75" x14ac:dyDescent="0.3">
      <c r="A239" s="104"/>
      <c r="B239" s="29" t="s">
        <v>63</v>
      </c>
      <c r="C239" s="105"/>
      <c r="D239" s="106">
        <f>D132+D134+D136+D138+D140+D142+D144+D146+D148+D150+D151+D152+D153+D162+D163+D164+D165+D166+D167+D168+D171+D173+D174+D175+D176+D177+D178+D179+D180+D181+D182+D183+D184+D192+D194+D195+D196+D197+D198+D199+D200+D203+D205+D207+D208+D209+D212+D213+D215+D223+D225+D227+D228+D229+D231+D232+D233+D234+D235+D236+D238</f>
        <v>92</v>
      </c>
      <c r="E239" s="106">
        <v>61</v>
      </c>
      <c r="F239" s="59">
        <f>F132+F134+F138+F140+F142+F144+F146+F148+F150+F151+F152+F153+F162+F163+F164+F165+F171+F173+F174+F175+F176+F177+F178+F181+F182+F183+F184+F192+F194+F195+F196+F197+F203+F205+F207+F208+F209+F210+F212+F213+F215+F223+F225+F227+F228+F229+F231+F232+F233+F234+F235+F238</f>
        <v>14552340</v>
      </c>
      <c r="G239" s="59">
        <f>G132+G134+G138+G140+G142+G144+G146+G148+G203+G205+G223+G225</f>
        <v>462000</v>
      </c>
      <c r="H239" s="110">
        <f>H132+H134+H136+H138+H140+H142+H144+H146+H148+H150+H151+H152+H153+H162+H163+H164+H165+H168+H171+H173+H174+H175+H176+H177+H178+H180+H181+H182+H183+H184+H192+H194+H195+H196+H197+H203+H205+H207+H208+H209+H210+H212+H213+H215+H223+H225+H227+H228+H229+H231+H232+H233+H234+H235+H238</f>
        <v>81</v>
      </c>
      <c r="I239" s="110">
        <f>I132+I134+I136+I138+I140+I142+I144+I146+I148+I150+I151+I152+I153+I162+I163+I164+I165+I166+I167+I168+I171+I173+I174+I175+I176+I177+I178+I179+I180+I181+I182+I183+I184+I192+I194+I195+I196+I197+I198+I199+I200+I203+I205+I207+I208+I209+I212+I213+I215+I223+I225+I227+I228+I229+I231+I232+I233+I234+I235+I236+I238</f>
        <v>92</v>
      </c>
      <c r="J239" s="110">
        <f>J132+J134+J136+J138+J140+J142+J144+J146+J148+J150+J151+J152+J153+J162+J163+J164+J165+J166+J167+J168+J171+J173+J174+J175+J176+J177+J178+J179+J180+J181+J182+J183+J184+J192+J194+J195+J196+J197+J198+J199+J200+J203+J205+J207+J208+J209+J212+J213+J215+J223+J225+J227+J228+J229+J231+J232+J233+J234+J235+J236+J238</f>
        <v>92</v>
      </c>
      <c r="K239" s="107" t="s">
        <v>34</v>
      </c>
      <c r="L239" s="128" t="s">
        <v>120</v>
      </c>
      <c r="M239" s="106"/>
      <c r="N239" s="59"/>
      <c r="O239" s="59"/>
      <c r="P239" s="59"/>
      <c r="Q239" s="59"/>
      <c r="R239" s="59"/>
      <c r="S239" s="59"/>
      <c r="T239" s="29"/>
      <c r="U239" s="1"/>
      <c r="V239" s="1"/>
      <c r="W239" s="1"/>
      <c r="X239" s="1"/>
      <c r="Y239" s="1"/>
    </row>
    <row r="240" spans="1:25" ht="18.75" x14ac:dyDescent="0.3">
      <c r="A240" s="88"/>
      <c r="B240" s="228" t="s">
        <v>99</v>
      </c>
      <c r="C240" s="229"/>
      <c r="D240" s="56"/>
      <c r="E240" s="56"/>
      <c r="F240" s="56"/>
      <c r="G240" s="56"/>
      <c r="H240" s="56"/>
      <c r="I240" s="56"/>
      <c r="J240" s="56" t="s">
        <v>105</v>
      </c>
      <c r="K240" s="56"/>
      <c r="L240" s="56"/>
      <c r="M240" s="56"/>
      <c r="N240" s="56"/>
      <c r="O240" s="56"/>
      <c r="P240" s="57"/>
      <c r="Q240" s="134"/>
      <c r="R240" s="166"/>
      <c r="S240" s="166"/>
      <c r="T240" s="29"/>
      <c r="U240" s="1">
        <v>18449700</v>
      </c>
      <c r="V240" s="1"/>
      <c r="W240" s="1"/>
      <c r="X240" s="1"/>
      <c r="Y240" s="1"/>
    </row>
    <row r="241" spans="1:25" ht="18.75" x14ac:dyDescent="0.3">
      <c r="A241" s="89"/>
      <c r="B241" s="228" t="s">
        <v>64</v>
      </c>
      <c r="C241" s="229"/>
      <c r="D241" s="56"/>
      <c r="E241" s="56"/>
      <c r="F241" s="56"/>
      <c r="G241" s="56"/>
      <c r="H241" s="56"/>
      <c r="I241" s="56"/>
      <c r="J241" s="56"/>
      <c r="K241" s="56"/>
      <c r="L241" s="56" t="s">
        <v>17</v>
      </c>
      <c r="M241" s="56"/>
      <c r="N241" s="56"/>
      <c r="O241" s="56"/>
      <c r="P241" s="57"/>
      <c r="Q241" s="59"/>
      <c r="R241" s="59"/>
      <c r="S241" s="59"/>
      <c r="T241" s="29"/>
      <c r="U241" s="1">
        <v>2767455</v>
      </c>
      <c r="V241" s="1"/>
      <c r="W241" s="1"/>
      <c r="X241" s="1"/>
      <c r="Y241" s="1"/>
    </row>
    <row r="242" spans="1:25" ht="18.75" x14ac:dyDescent="0.3">
      <c r="A242" s="90"/>
      <c r="B242" s="228" t="s">
        <v>102</v>
      </c>
      <c r="C242" s="229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7"/>
      <c r="Q242" s="60"/>
      <c r="R242" s="60"/>
      <c r="S242" s="60"/>
      <c r="T242" s="29" t="s">
        <v>17</v>
      </c>
      <c r="U242" s="1">
        <v>21443268</v>
      </c>
      <c r="V242" s="1"/>
      <c r="W242" s="1"/>
      <c r="X242" s="1"/>
      <c r="Y242" s="1"/>
    </row>
    <row r="243" spans="1:25" ht="18.75" x14ac:dyDescent="0.3">
      <c r="A243" s="17"/>
      <c r="B243" s="44"/>
      <c r="C243" s="232"/>
      <c r="D243" s="232"/>
      <c r="E243" s="232"/>
      <c r="F243" s="133"/>
      <c r="G243" s="133"/>
      <c r="H243" s="233"/>
      <c r="I243" s="233"/>
      <c r="J243" s="62"/>
      <c r="K243" s="133"/>
      <c r="L243" s="133"/>
      <c r="M243" s="133"/>
      <c r="N243" s="133"/>
      <c r="O243" s="133" t="s">
        <v>17</v>
      </c>
      <c r="P243" s="133"/>
      <c r="T243" s="133"/>
      <c r="U243" s="1">
        <v>33.729999999999997</v>
      </c>
      <c r="V243" s="1"/>
      <c r="W243" s="1"/>
      <c r="X243" s="1"/>
      <c r="Y243" s="1"/>
    </row>
    <row r="244" spans="1:25" ht="18.75" x14ac:dyDescent="0.3">
      <c r="A244" s="17"/>
      <c r="B244" s="141" t="s">
        <v>9</v>
      </c>
      <c r="C244" s="232" t="s">
        <v>61</v>
      </c>
      <c r="D244" s="232"/>
      <c r="E244" s="232"/>
      <c r="F244" s="167">
        <v>2565</v>
      </c>
      <c r="G244" s="167" t="s">
        <v>2</v>
      </c>
      <c r="H244" s="233">
        <v>57503422</v>
      </c>
      <c r="I244" s="232"/>
      <c r="J244" s="62" t="s">
        <v>62</v>
      </c>
      <c r="K244" s="133"/>
      <c r="L244" s="133"/>
      <c r="M244" s="133" t="s">
        <v>17</v>
      </c>
      <c r="N244" s="133"/>
      <c r="O244" s="133"/>
      <c r="P244" s="133"/>
      <c r="Q244" s="133"/>
      <c r="R244" s="133"/>
      <c r="S244" s="133"/>
      <c r="T244" s="133" t="s">
        <v>17</v>
      </c>
      <c r="U244" s="1"/>
      <c r="V244" s="1"/>
      <c r="W244" s="1"/>
      <c r="X244" s="1"/>
      <c r="Y244" s="1"/>
    </row>
    <row r="245" spans="1:25" ht="18.75" x14ac:dyDescent="0.3">
      <c r="A245" s="17"/>
      <c r="B245" s="44"/>
      <c r="C245" s="232" t="s">
        <v>61</v>
      </c>
      <c r="D245" s="232"/>
      <c r="E245" s="232"/>
      <c r="F245" s="167">
        <v>2566</v>
      </c>
      <c r="G245" s="167" t="s">
        <v>2</v>
      </c>
      <c r="H245" s="233">
        <v>60378593</v>
      </c>
      <c r="I245" s="232"/>
      <c r="J245" s="62" t="s">
        <v>62</v>
      </c>
      <c r="K245" s="133"/>
      <c r="L245" s="133"/>
      <c r="M245" s="133"/>
      <c r="N245" s="133"/>
      <c r="O245" s="133" t="s">
        <v>17</v>
      </c>
      <c r="P245" s="133"/>
      <c r="Q245" s="133"/>
      <c r="R245" s="133"/>
      <c r="S245" s="133"/>
      <c r="T245" s="133" t="s">
        <v>17</v>
      </c>
      <c r="U245" s="1"/>
      <c r="V245" s="1"/>
      <c r="W245" s="1"/>
      <c r="X245" s="1"/>
      <c r="Y245" s="1"/>
    </row>
    <row r="246" spans="1:25" ht="18.75" x14ac:dyDescent="0.3">
      <c r="A246" s="17"/>
      <c r="B246" s="44"/>
      <c r="C246" s="232"/>
      <c r="D246" s="232"/>
      <c r="E246" s="232"/>
      <c r="F246" s="133"/>
      <c r="G246" s="133"/>
      <c r="H246" s="233"/>
      <c r="I246" s="232"/>
      <c r="J246" s="62"/>
      <c r="K246" s="133"/>
      <c r="L246" s="133"/>
      <c r="M246" s="133"/>
      <c r="N246" s="133"/>
      <c r="O246" s="133"/>
      <c r="P246" s="133"/>
      <c r="Q246" s="133"/>
      <c r="R246" s="133"/>
      <c r="S246" s="133"/>
      <c r="T246" s="134"/>
      <c r="U246" s="1"/>
      <c r="V246" s="1"/>
      <c r="W246" s="1"/>
      <c r="X246" s="1"/>
      <c r="Y246" s="1"/>
    </row>
    <row r="247" spans="1:25" ht="18.75" x14ac:dyDescent="0.3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6"/>
      <c r="U247" s="1"/>
      <c r="V247" s="1"/>
      <c r="W247" s="1"/>
      <c r="X247" s="1"/>
      <c r="Y247" s="1"/>
    </row>
    <row r="248" spans="1:25" ht="18.75" x14ac:dyDescent="0.3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6"/>
      <c r="U248" s="1"/>
      <c r="V248" s="1"/>
      <c r="W248" s="1"/>
      <c r="X248" s="1"/>
      <c r="Y248" s="1"/>
    </row>
    <row r="249" spans="1:25" ht="18.75" x14ac:dyDescent="0.3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9"/>
      <c r="U249" s="1"/>
      <c r="V249" s="1"/>
      <c r="W249" s="1"/>
      <c r="X249" s="1"/>
      <c r="Y249" s="1"/>
    </row>
    <row r="250" spans="1:25" ht="18.75" x14ac:dyDescent="0.3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 t="s">
        <v>17</v>
      </c>
      <c r="M250" s="108"/>
      <c r="N250" s="108"/>
      <c r="O250" s="108"/>
      <c r="P250" s="108"/>
      <c r="Q250" s="108" t="s">
        <v>17</v>
      </c>
      <c r="R250" s="108"/>
      <c r="S250" s="108"/>
      <c r="T250" s="109"/>
      <c r="U250" s="1"/>
      <c r="V250" s="1"/>
      <c r="W250" s="1"/>
      <c r="X250" s="1"/>
      <c r="Y250" s="1"/>
    </row>
    <row r="251" spans="1:25" ht="18.75" x14ac:dyDescent="0.3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 t="s">
        <v>17</v>
      </c>
      <c r="N251" s="108"/>
      <c r="O251" s="108"/>
      <c r="P251" s="108"/>
      <c r="Q251" s="108"/>
      <c r="R251" s="108"/>
      <c r="S251" s="108"/>
      <c r="T251" s="109"/>
      <c r="U251" s="1"/>
      <c r="V251" s="1"/>
      <c r="W251" s="1"/>
      <c r="X251" s="1"/>
      <c r="Y251" s="1"/>
    </row>
    <row r="252" spans="1:25" ht="18.75" x14ac:dyDescent="0.3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9"/>
      <c r="U252" s="165"/>
      <c r="V252" s="1"/>
      <c r="W252" s="1"/>
      <c r="X252" s="1"/>
      <c r="Y252" s="1"/>
    </row>
    <row r="253" spans="1:25" ht="18.75" x14ac:dyDescent="0.3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9"/>
      <c r="U253" s="1"/>
      <c r="V253" s="1"/>
      <c r="W253" s="1"/>
      <c r="X253" s="1"/>
      <c r="Y253" s="1"/>
    </row>
    <row r="254" spans="1:25" ht="18.75" x14ac:dyDescent="0.3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9"/>
      <c r="U254" s="1"/>
      <c r="V254" s="1"/>
      <c r="W254" s="1"/>
      <c r="X254" s="1"/>
      <c r="Y254" s="1"/>
    </row>
    <row r="255" spans="1:25" ht="18.75" x14ac:dyDescent="0.3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9"/>
      <c r="U255" s="1"/>
      <c r="V255" s="1"/>
      <c r="W255" s="1"/>
      <c r="X255" s="1"/>
      <c r="Y255" s="1"/>
    </row>
    <row r="256" spans="1:25" ht="18.75" x14ac:dyDescent="0.3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9"/>
      <c r="U256" s="1"/>
      <c r="V256" s="1"/>
      <c r="W256" s="1"/>
      <c r="X256" s="1"/>
      <c r="Y256" s="1"/>
    </row>
    <row r="257" spans="1:25" ht="18.75" x14ac:dyDescent="0.3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9"/>
      <c r="U257" s="165"/>
      <c r="V257" s="1"/>
      <c r="W257" s="1"/>
      <c r="X257" s="1"/>
      <c r="Y257" s="1"/>
    </row>
    <row r="258" spans="1:25" ht="18.75" x14ac:dyDescent="0.3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9"/>
      <c r="U258" s="1"/>
      <c r="V258" s="1"/>
      <c r="W258" s="1"/>
      <c r="X258" s="1"/>
      <c r="Y258" s="1"/>
    </row>
    <row r="259" spans="1:25" ht="18.75" x14ac:dyDescent="0.3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9"/>
      <c r="U259" s="1">
        <v>10654800</v>
      </c>
      <c r="V259" s="1"/>
      <c r="W259" s="1"/>
      <c r="X259" s="1"/>
      <c r="Y259" s="1"/>
    </row>
    <row r="260" spans="1:25" ht="18.75" x14ac:dyDescent="0.3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9"/>
      <c r="U260" s="1">
        <v>6671040</v>
      </c>
      <c r="V260" s="1"/>
      <c r="W260" s="1"/>
      <c r="X260" s="1"/>
      <c r="Y260" s="1"/>
    </row>
    <row r="261" spans="1:25" ht="18.75" x14ac:dyDescent="0.3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9"/>
      <c r="U261" s="165">
        <f>SUM(U259:U260)</f>
        <v>17325840</v>
      </c>
      <c r="V261" s="1"/>
      <c r="W261" s="1"/>
      <c r="X261" s="1"/>
      <c r="Y261" s="1"/>
    </row>
    <row r="262" spans="1:25" ht="18.75" x14ac:dyDescent="0.3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9"/>
      <c r="U262" s="1"/>
      <c r="V262" s="1"/>
      <c r="W262" s="1"/>
      <c r="X262" s="1"/>
      <c r="Y262" s="1"/>
    </row>
    <row r="263" spans="1:25" ht="18.75" x14ac:dyDescent="0.3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9"/>
      <c r="U263" s="1"/>
      <c r="V263" s="1"/>
      <c r="W263" s="1"/>
      <c r="X263" s="1"/>
      <c r="Y263" s="1"/>
    </row>
    <row r="264" spans="1:25" ht="18.75" x14ac:dyDescent="0.3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9"/>
      <c r="U264" s="1">
        <f>U261*15/100</f>
        <v>2598876</v>
      </c>
      <c r="V264" s="1"/>
      <c r="W264" s="1"/>
      <c r="X264" s="1"/>
      <c r="Y264" s="1"/>
    </row>
    <row r="265" spans="1:25" ht="18.75" x14ac:dyDescent="0.3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9"/>
      <c r="U265" s="1"/>
      <c r="V265" s="1"/>
      <c r="W265" s="1"/>
      <c r="X265" s="1"/>
      <c r="Y265" s="1"/>
    </row>
    <row r="266" spans="1:25" ht="18.75" x14ac:dyDescent="0.3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9"/>
      <c r="U266" s="1"/>
      <c r="V266" s="1"/>
      <c r="W266" s="1"/>
      <c r="X266" s="1"/>
      <c r="Y266" s="1"/>
    </row>
    <row r="267" spans="1:25" ht="18.75" x14ac:dyDescent="0.3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9"/>
      <c r="U267" s="1"/>
      <c r="V267" s="1"/>
      <c r="W267" s="1"/>
      <c r="X267" s="1"/>
      <c r="Y267" s="1"/>
    </row>
    <row r="268" spans="1:25" ht="18.7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1"/>
      <c r="U268" s="1"/>
      <c r="V268" s="1"/>
      <c r="W268" s="1"/>
      <c r="X268" s="1"/>
      <c r="Y268" s="1"/>
    </row>
    <row r="269" spans="1:25" ht="18.7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1"/>
      <c r="U269" s="1"/>
      <c r="V269" s="1"/>
      <c r="W269" s="1"/>
      <c r="X269" s="1"/>
      <c r="Y269" s="1"/>
    </row>
    <row r="270" spans="1:25" ht="18.7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"/>
      <c r="U270" s="1"/>
      <c r="V270" s="1"/>
      <c r="W270" s="1"/>
      <c r="X270" s="1"/>
      <c r="Y270" s="1"/>
    </row>
    <row r="271" spans="1:25" ht="18.7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1"/>
      <c r="U271" s="1"/>
      <c r="V271" s="1"/>
      <c r="W271" s="1"/>
      <c r="X271" s="1"/>
      <c r="Y271" s="1"/>
    </row>
    <row r="272" spans="1:25" ht="18.7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1"/>
      <c r="U272" s="1"/>
      <c r="V272" s="1"/>
      <c r="W272" s="1"/>
      <c r="X272" s="1"/>
      <c r="Y272" s="1"/>
    </row>
    <row r="273" spans="1:25" ht="18.7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1"/>
      <c r="U273" s="1"/>
      <c r="V273" s="1"/>
      <c r="W273" s="1"/>
      <c r="X273" s="1"/>
      <c r="Y273" s="1"/>
    </row>
    <row r="274" spans="1:25" ht="18.7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1"/>
      <c r="U274" s="1"/>
      <c r="V274" s="1"/>
      <c r="W274" s="1"/>
      <c r="X274" s="1"/>
      <c r="Y274" s="1"/>
    </row>
    <row r="275" spans="1:25" ht="18.7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1"/>
      <c r="U275" s="1"/>
      <c r="V275" s="1"/>
      <c r="W275" s="1"/>
      <c r="X275" s="1"/>
      <c r="Y275" s="1"/>
    </row>
    <row r="276" spans="1:25" ht="18.7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1"/>
      <c r="U276" s="1"/>
      <c r="V276" s="1"/>
      <c r="W276" s="1"/>
      <c r="X276" s="1"/>
      <c r="Y276" s="1"/>
    </row>
    <row r="277" spans="1:25" ht="18.7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"/>
      <c r="U277" s="1"/>
      <c r="V277" s="1"/>
      <c r="W277" s="1"/>
      <c r="X277" s="1"/>
      <c r="Y277" s="1"/>
    </row>
    <row r="278" spans="1:25" ht="18.7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"/>
      <c r="U278" s="1"/>
      <c r="V278" s="1"/>
      <c r="W278" s="1"/>
      <c r="X278" s="1"/>
      <c r="Y278" s="1"/>
    </row>
    <row r="279" spans="1:25" ht="18.7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1"/>
      <c r="U279" s="1"/>
      <c r="V279" s="1"/>
      <c r="W279" s="1"/>
      <c r="X279" s="1"/>
      <c r="Y279" s="1"/>
    </row>
    <row r="280" spans="1:25" ht="18.7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1"/>
      <c r="U280" s="1"/>
      <c r="V280" s="1"/>
      <c r="W280" s="1"/>
      <c r="X280" s="1"/>
      <c r="Y280" s="1"/>
    </row>
    <row r="281" spans="1:25" ht="18.7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1"/>
      <c r="U281" s="1"/>
      <c r="V281" s="1"/>
      <c r="W281" s="1"/>
      <c r="X281" s="1"/>
      <c r="Y281" s="1"/>
    </row>
    <row r="282" spans="1:25" ht="18.7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1"/>
      <c r="U282" s="1"/>
      <c r="V282" s="1"/>
      <c r="W282" s="1"/>
      <c r="X282" s="1"/>
      <c r="Y282" s="1"/>
    </row>
    <row r="283" spans="1:25" ht="18.7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1"/>
      <c r="U283" s="1"/>
      <c r="V283" s="1"/>
      <c r="W283" s="1"/>
      <c r="X283" s="1"/>
      <c r="Y283" s="1"/>
    </row>
    <row r="284" spans="1:25" ht="18.7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1"/>
      <c r="U284" s="1"/>
      <c r="V284" s="1"/>
      <c r="W284" s="1"/>
      <c r="X284" s="1"/>
      <c r="Y284" s="1"/>
    </row>
    <row r="285" spans="1:25" ht="18.7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1"/>
      <c r="U285" s="1"/>
      <c r="V285" s="1"/>
      <c r="W285" s="1"/>
      <c r="X285" s="1"/>
      <c r="Y285" s="1"/>
    </row>
    <row r="286" spans="1:25" ht="18.7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1"/>
      <c r="U286" s="1"/>
      <c r="V286" s="1"/>
      <c r="W286" s="1"/>
      <c r="X286" s="1"/>
      <c r="Y286" s="1"/>
    </row>
    <row r="287" spans="1:25" ht="18.7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1"/>
      <c r="U287" s="1"/>
      <c r="V287" s="1"/>
      <c r="W287" s="1"/>
      <c r="X287" s="1"/>
      <c r="Y287" s="1"/>
    </row>
    <row r="288" spans="1:25" ht="18.7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1"/>
      <c r="U288" s="1"/>
      <c r="V288" s="1"/>
      <c r="W288" s="1"/>
      <c r="X288" s="1"/>
      <c r="Y288" s="1"/>
    </row>
    <row r="289" spans="1:25" ht="18.7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1"/>
      <c r="U289" s="1"/>
      <c r="V289" s="1"/>
      <c r="W289" s="1"/>
      <c r="X289" s="1"/>
      <c r="Y289" s="1"/>
    </row>
    <row r="290" spans="1:25" ht="18.7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1"/>
      <c r="U290" s="1"/>
      <c r="V290" s="1"/>
      <c r="W290" s="1"/>
      <c r="X290" s="1"/>
      <c r="Y290" s="1"/>
    </row>
    <row r="291" spans="1:25" ht="18.7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"/>
      <c r="U291" s="1"/>
      <c r="V291" s="1"/>
      <c r="W291" s="1"/>
      <c r="X291" s="1"/>
      <c r="Y291" s="1"/>
    </row>
    <row r="292" spans="1:25" ht="18.7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1"/>
      <c r="U292" s="1"/>
      <c r="V292" s="1"/>
      <c r="W292" s="1"/>
      <c r="X292" s="1"/>
      <c r="Y292" s="1"/>
    </row>
    <row r="293" spans="1:25" ht="18.7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1"/>
      <c r="U293" s="1"/>
      <c r="V293" s="1"/>
      <c r="W293" s="1"/>
      <c r="X293" s="1"/>
      <c r="Y293" s="1"/>
    </row>
    <row r="294" spans="1:25" ht="18.7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"/>
      <c r="U294" s="1"/>
      <c r="V294" s="1"/>
      <c r="W294" s="1"/>
      <c r="X294" s="1"/>
      <c r="Y294" s="1"/>
    </row>
    <row r="295" spans="1:25" ht="18.7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1"/>
      <c r="U295" s="1"/>
      <c r="V295" s="1"/>
      <c r="W295" s="1"/>
      <c r="X295" s="1"/>
      <c r="Y295" s="1"/>
    </row>
    <row r="296" spans="1:25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.7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.7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.7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.7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.7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.7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.7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.7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.7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.7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.7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.7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.7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.7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.7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.7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.7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.7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.7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.7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.7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.7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.7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.7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.7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.7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.7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.7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.7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.7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.7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.7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.7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.7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.7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.7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.7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.7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.7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.7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.7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.7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.7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.7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.7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.7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.7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.7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.7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.7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.7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.7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.7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.7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.7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.7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.7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.7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.7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.7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.7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.7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.7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.7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.7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.7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.7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.7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.7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.7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.7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</sheetData>
  <mergeCells count="187">
    <mergeCell ref="L68:L69"/>
    <mergeCell ref="M68:M69"/>
    <mergeCell ref="E97:G98"/>
    <mergeCell ref="H97:J97"/>
    <mergeCell ref="K97:M97"/>
    <mergeCell ref="N97:P97"/>
    <mergeCell ref="Q97:S97"/>
    <mergeCell ref="H98:J98"/>
    <mergeCell ref="K98:M98"/>
    <mergeCell ref="N98:P98"/>
    <mergeCell ref="Q99:Q100"/>
    <mergeCell ref="R99:R100"/>
    <mergeCell ref="S99:S100"/>
    <mergeCell ref="J99:J100"/>
    <mergeCell ref="K99:K100"/>
    <mergeCell ref="L99:L100"/>
    <mergeCell ref="M99:M100"/>
    <mergeCell ref="N99:N100"/>
    <mergeCell ref="O99:O100"/>
    <mergeCell ref="P99:P100"/>
    <mergeCell ref="B119:C119"/>
    <mergeCell ref="B120:C120"/>
    <mergeCell ref="H99:H100"/>
    <mergeCell ref="I99:I100"/>
    <mergeCell ref="H123:I123"/>
    <mergeCell ref="B118:C118"/>
    <mergeCell ref="H124:I124"/>
    <mergeCell ref="C121:E121"/>
    <mergeCell ref="C122:E122"/>
    <mergeCell ref="C123:E123"/>
    <mergeCell ref="C124:E124"/>
    <mergeCell ref="H121:I121"/>
    <mergeCell ref="H122:I122"/>
    <mergeCell ref="A6:T6"/>
    <mergeCell ref="A5:T5"/>
    <mergeCell ref="N68:N69"/>
    <mergeCell ref="O68:O69"/>
    <mergeCell ref="P68:P69"/>
    <mergeCell ref="Q68:Q69"/>
    <mergeCell ref="R68:R69"/>
    <mergeCell ref="S68:S69"/>
    <mergeCell ref="A35:T35"/>
    <mergeCell ref="A65:T65"/>
    <mergeCell ref="E66:G67"/>
    <mergeCell ref="H66:J66"/>
    <mergeCell ref="K66:M66"/>
    <mergeCell ref="N66:P66"/>
    <mergeCell ref="Q7:S7"/>
    <mergeCell ref="N7:P7"/>
    <mergeCell ref="Q66:S66"/>
    <mergeCell ref="H67:J67"/>
    <mergeCell ref="K67:M67"/>
    <mergeCell ref="N67:P67"/>
    <mergeCell ref="H68:H69"/>
    <mergeCell ref="I68:I69"/>
    <mergeCell ref="J68:J69"/>
    <mergeCell ref="K68:K69"/>
    <mergeCell ref="Q36:S36"/>
    <mergeCell ref="H37:J37"/>
    <mergeCell ref="K37:M37"/>
    <mergeCell ref="N37:P37"/>
    <mergeCell ref="H9:H10"/>
    <mergeCell ref="I9:I10"/>
    <mergeCell ref="J9:J10"/>
    <mergeCell ref="K9:K10"/>
    <mergeCell ref="L9:L10"/>
    <mergeCell ref="M9:M10"/>
    <mergeCell ref="N9:N10"/>
    <mergeCell ref="Q9:Q10"/>
    <mergeCell ref="R9:R10"/>
    <mergeCell ref="S9:S10"/>
    <mergeCell ref="E7:G8"/>
    <mergeCell ref="E36:G37"/>
    <mergeCell ref="H36:J36"/>
    <mergeCell ref="K36:M36"/>
    <mergeCell ref="N36:P36"/>
    <mergeCell ref="H7:J7"/>
    <mergeCell ref="H8:J8"/>
    <mergeCell ref="N8:P8"/>
    <mergeCell ref="K7:M7"/>
    <mergeCell ref="K8:M8"/>
    <mergeCell ref="P9:P10"/>
    <mergeCell ref="O9:O10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C245:E245"/>
    <mergeCell ref="H245:I245"/>
    <mergeCell ref="C246:E246"/>
    <mergeCell ref="H246:I246"/>
    <mergeCell ref="B242:C242"/>
    <mergeCell ref="C244:E244"/>
    <mergeCell ref="H244:I244"/>
    <mergeCell ref="H220:H221"/>
    <mergeCell ref="I220:I221"/>
    <mergeCell ref="A127:T127"/>
    <mergeCell ref="H129:J129"/>
    <mergeCell ref="K129:M129"/>
    <mergeCell ref="N129:P129"/>
    <mergeCell ref="E128:G129"/>
    <mergeCell ref="H128:J128"/>
    <mergeCell ref="K128:M128"/>
    <mergeCell ref="N128:P128"/>
    <mergeCell ref="Q128:S128"/>
    <mergeCell ref="E158:G159"/>
    <mergeCell ref="H158:J158"/>
    <mergeCell ref="K158:M158"/>
    <mergeCell ref="N158:P158"/>
    <mergeCell ref="Q158:S158"/>
    <mergeCell ref="H159:J159"/>
    <mergeCell ref="K159:M159"/>
    <mergeCell ref="N159:P159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R160:R161"/>
    <mergeCell ref="S160:S161"/>
    <mergeCell ref="E188:G189"/>
    <mergeCell ref="H188:J188"/>
    <mergeCell ref="K188:M188"/>
    <mergeCell ref="N188:P188"/>
    <mergeCell ref="Q188:S188"/>
    <mergeCell ref="H189:J189"/>
    <mergeCell ref="K189:M189"/>
    <mergeCell ref="N189:P189"/>
    <mergeCell ref="M160:M161"/>
    <mergeCell ref="N160:N161"/>
    <mergeCell ref="O160:O161"/>
    <mergeCell ref="P160:P161"/>
    <mergeCell ref="Q160:Q161"/>
    <mergeCell ref="H160:H161"/>
    <mergeCell ref="I160:I161"/>
    <mergeCell ref="J160:J161"/>
    <mergeCell ref="K160:K161"/>
    <mergeCell ref="L160:L161"/>
    <mergeCell ref="R190:R191"/>
    <mergeCell ref="S190:S191"/>
    <mergeCell ref="E218:G219"/>
    <mergeCell ref="H218:J218"/>
    <mergeCell ref="K218:M218"/>
    <mergeCell ref="N218:P218"/>
    <mergeCell ref="Q218:S218"/>
    <mergeCell ref="H219:J219"/>
    <mergeCell ref="K219:M219"/>
    <mergeCell ref="N219:P219"/>
    <mergeCell ref="M190:M191"/>
    <mergeCell ref="N190:N191"/>
    <mergeCell ref="O190:O191"/>
    <mergeCell ref="P190:P191"/>
    <mergeCell ref="Q190:Q191"/>
    <mergeCell ref="H190:H191"/>
    <mergeCell ref="I190:I191"/>
    <mergeCell ref="J190:J191"/>
    <mergeCell ref="K190:K191"/>
    <mergeCell ref="L190:L191"/>
    <mergeCell ref="S220:S221"/>
    <mergeCell ref="B240:C240"/>
    <mergeCell ref="B241:C241"/>
    <mergeCell ref="C243:E243"/>
    <mergeCell ref="H243:I243"/>
    <mergeCell ref="N220:N221"/>
    <mergeCell ref="O220:O221"/>
    <mergeCell ref="P220:P221"/>
    <mergeCell ref="Q220:Q221"/>
    <mergeCell ref="R220:R221"/>
    <mergeCell ref="J220:J221"/>
    <mergeCell ref="K220:K221"/>
    <mergeCell ref="L220:L221"/>
    <mergeCell ref="M220:M221"/>
  </mergeCells>
  <pageMargins left="0.11811023622047245" right="0" top="0.15748031496062992" bottom="0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แผนปรับโครงสร้าง67-69</vt:lpstr>
      <vt:lpstr>แผน 64-66(1-2)</vt:lpstr>
      <vt:lpstr>'แผน 64-66(1-2)'!Print_Area</vt:lpstr>
      <vt:lpstr>'แผนปรับโครงสร้าง67-69'!Print_Area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2023-09-11T08:43:39Z</cp:lastPrinted>
  <dcterms:created xsi:type="dcterms:W3CDTF">2017-07-05T00:51:30Z</dcterms:created>
  <dcterms:modified xsi:type="dcterms:W3CDTF">2023-11-27T07:57:44Z</dcterms:modified>
</cp:coreProperties>
</file>